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2875" windowHeight="10485" activeTab="2"/>
  </bookViews>
  <sheets>
    <sheet name="Meta" sheetId="1" r:id="rId1"/>
    <sheet name="Leaves" sheetId="2" r:id="rId2"/>
    <sheet name="Roots" sheetId="3" r:id="rId3"/>
  </sheets>
  <definedNames/>
  <calcPr fullCalcOnLoad="1"/>
</workbook>
</file>

<file path=xl/comments2.xml><?xml version="1.0" encoding="utf-8"?>
<comments xmlns="http://schemas.openxmlformats.org/spreadsheetml/2006/main">
  <authors>
    <author>atalhelm</author>
  </authors>
  <commentList>
    <comment ref="I1" authorId="0">
      <text>
        <r>
          <rPr>
            <b/>
            <sz val="8"/>
            <rFont val="Tahoma"/>
            <family val="0"/>
          </rPr>
          <t>atalhelm:
ratio of 15N to 14N</t>
        </r>
      </text>
    </comment>
  </commentList>
</comments>
</file>

<file path=xl/comments3.xml><?xml version="1.0" encoding="utf-8"?>
<comments xmlns="http://schemas.openxmlformats.org/spreadsheetml/2006/main">
  <authors>
    <author>atalhelm</author>
  </authors>
  <commentList>
    <comment ref="J1" authorId="0">
      <text>
        <r>
          <rPr>
            <b/>
            <sz val="8"/>
            <rFont val="Tahoma"/>
            <family val="0"/>
          </rPr>
          <t>atalhelm:
ratio of 15N to 14N</t>
        </r>
      </text>
    </comment>
    <comment ref="S1" authorId="0">
      <text>
        <r>
          <rPr>
            <b/>
            <sz val="8"/>
            <rFont val="Tahoma"/>
            <family val="2"/>
          </rPr>
          <t>atalhelm:</t>
        </r>
        <r>
          <rPr>
            <sz val="8"/>
            <rFont val="Tahoma"/>
            <family val="2"/>
          </rPr>
          <t xml:space="preserve">
from Zak et al 2008</t>
        </r>
      </text>
    </comment>
    <comment ref="D1" authorId="0">
      <text>
        <r>
          <rPr>
            <b/>
            <sz val="8"/>
            <rFont val="Tahoma"/>
            <family val="2"/>
          </rPr>
          <t>atalhelm:</t>
        </r>
        <r>
          <rPr>
            <sz val="8"/>
            <rFont val="Tahoma"/>
            <family val="2"/>
          </rPr>
          <t xml:space="preserve">
L = Leaves
R = Roots</t>
        </r>
      </text>
    </comment>
    <comment ref="I23" authorId="0">
      <text>
        <r>
          <rPr>
            <b/>
            <sz val="8"/>
            <rFont val="Tahoma"/>
            <family val="2"/>
          </rPr>
          <t>atalhelm:</t>
        </r>
        <r>
          <rPr>
            <sz val="8"/>
            <rFont val="Tahoma"/>
            <family val="2"/>
          </rPr>
          <t xml:space="preserve">
Sample lost.</t>
        </r>
      </text>
    </comment>
  </commentList>
</comments>
</file>

<file path=xl/sharedStrings.xml><?xml version="1.0" encoding="utf-8"?>
<sst xmlns="http://schemas.openxmlformats.org/spreadsheetml/2006/main" count="182" uniqueCount="20">
  <si>
    <t>Pell</t>
  </si>
  <si>
    <t>L</t>
  </si>
  <si>
    <t>R</t>
  </si>
  <si>
    <t>Site</t>
  </si>
  <si>
    <t>Year</t>
  </si>
  <si>
    <t>Plot</t>
  </si>
  <si>
    <t>Material</t>
  </si>
  <si>
    <t>mass g/m2</t>
  </si>
  <si>
    <t>mg N / g</t>
  </si>
  <si>
    <t>gN/m2</t>
  </si>
  <si>
    <t>mg N / m2</t>
  </si>
  <si>
    <t>d15N</t>
  </si>
  <si>
    <t>r</t>
  </si>
  <si>
    <t>%15N</t>
  </si>
  <si>
    <t>mg 15N /m2</t>
  </si>
  <si>
    <t>15N Excess (mg m-2)</t>
  </si>
  <si>
    <t>15N Added</t>
  </si>
  <si>
    <t>%15N recovery</t>
  </si>
  <si>
    <t>Fertilizer 15N (mg 15N/m2)</t>
  </si>
  <si>
    <t>-value from the Zak 2008 paper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</si>
</sst>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5" fontId="19" fillId="0" borderId="0" xfId="0" applyNumberFormat="1" applyFont="1" applyFill="1" applyAlignment="1">
      <alignment/>
    </xf>
    <xf numFmtId="1" fontId="0" fillId="0" borderId="0" xfId="0" applyNumberFormat="1" applyFill="1" applyAlignment="1" quotePrefix="1">
      <alignment/>
    </xf>
    <xf numFmtId="0" fontId="0" fillId="0" borderId="0" xfId="0" applyAlignment="1" quotePrefix="1">
      <alignment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164" fontId="18" fillId="0" borderId="0" xfId="0" applyNumberFormat="1" applyFont="1" applyAlignment="1">
      <alignment/>
    </xf>
    <xf numFmtId="164" fontId="18" fillId="0" borderId="0" xfId="0" applyNumberFormat="1" applyFont="1" applyFill="1" applyAlignment="1">
      <alignment/>
    </xf>
    <xf numFmtId="164" fontId="19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</xdr:row>
      <xdr:rowOff>152400</xdr:rowOff>
    </xdr:from>
    <xdr:to>
      <xdr:col>10</xdr:col>
      <xdr:colOff>542925</xdr:colOff>
      <xdr:row>28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1525" y="342900"/>
          <a:ext cx="5867400" cy="5162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 for determining percent recovery of a 15N tracer in the leaf litter and fine roots of northern hardwood plots receiving experimental NO3- additions.  This  includes: biomass, N concentration, and d15N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values.  Leaf litter data are for sugar maple only. Fine root data are for all species.  Calculations used to determine percent recovery are also included.  A full account of the methods can be found in: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Pregitzer, K.S., D.R. Zak,  A.F. Talhelm, A.J. Burton, and J.R. Eikenberry.  2010.  Nitrogen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turnover in the leaf litter and fine roots of sugar maple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 Ecology  91:3456-3462.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additional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information see the following publication: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Zak,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D.R., W.E. Holmes, A.J. Burton,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K.S. Pregitzer and A.F. Talhelm.  1991a.  Simulated atmospheric NO3-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deposition increases soil organic matter by slowing decomposition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Ecological Applications 18:2016-2027.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7">
      <selection activeCell="A2" sqref="A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9"/>
  <sheetViews>
    <sheetView zoomScalePageLayoutView="0" workbookViewId="0" topLeftCell="A1">
      <selection activeCell="A47" sqref="A47:N79"/>
    </sheetView>
  </sheetViews>
  <sheetFormatPr defaultColWidth="9.140625" defaultRowHeight="15"/>
  <cols>
    <col min="5" max="5" width="11.28125" style="0" customWidth="1"/>
    <col min="8" max="8" width="9.140625" style="4" customWidth="1"/>
    <col min="9" max="10" width="9.140625" style="13" customWidth="1"/>
    <col min="11" max="11" width="12.421875" style="4" customWidth="1"/>
    <col min="12" max="14" width="9.140625" style="4" customWidth="1"/>
    <col min="17" max="17" width="16.00390625" style="0" customWidth="1"/>
  </cols>
  <sheetData>
    <row r="1" spans="1:19" ht="1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10</v>
      </c>
      <c r="H1" s="4" t="s">
        <v>11</v>
      </c>
      <c r="I1" s="13" t="s">
        <v>12</v>
      </c>
      <c r="J1" s="13" t="s">
        <v>13</v>
      </c>
      <c r="K1" s="4" t="s">
        <v>14</v>
      </c>
      <c r="L1" s="15" t="s">
        <v>15</v>
      </c>
      <c r="M1" s="4" t="s">
        <v>16</v>
      </c>
      <c r="N1" s="4" t="s">
        <v>17</v>
      </c>
      <c r="P1" t="s">
        <v>18</v>
      </c>
      <c r="R1">
        <v>10.9938</v>
      </c>
      <c r="S1" s="12" t="s">
        <v>19</v>
      </c>
    </row>
    <row r="2" spans="1:12" ht="15">
      <c r="A2" t="s">
        <v>0</v>
      </c>
      <c r="B2" s="1">
        <v>1994</v>
      </c>
      <c r="C2">
        <v>4</v>
      </c>
      <c r="D2" t="s">
        <v>1</v>
      </c>
      <c r="E2" s="2">
        <v>282.6531098797256</v>
      </c>
      <c r="F2" s="4">
        <v>6.876666666666665</v>
      </c>
      <c r="G2" s="4">
        <f>F2*E2</f>
        <v>1943.7112189395793</v>
      </c>
      <c r="H2" s="4">
        <v>-3.878518762</v>
      </c>
      <c r="I2" s="13">
        <f aca="true" t="shared" si="0" ref="I2:I65">(H2/1000+1)*0.0036765</f>
        <v>0.0036622406257715073</v>
      </c>
      <c r="J2" s="13">
        <f aca="true" t="shared" si="1" ref="J2:J65">(I2*100)/(1+I2)</f>
        <v>0.3648877558139622</v>
      </c>
      <c r="K2" s="4">
        <f aca="true" t="shared" si="2" ref="K2:K46">G2*(J2/100)</f>
        <v>7.092364246292841</v>
      </c>
      <c r="L2" s="15"/>
    </row>
    <row r="3" spans="1:12" ht="15">
      <c r="A3" t="s">
        <v>0</v>
      </c>
      <c r="B3" s="1">
        <v>1994</v>
      </c>
      <c r="C3">
        <v>5</v>
      </c>
      <c r="D3" t="s">
        <v>1</v>
      </c>
      <c r="E3" s="2">
        <v>326.65903024520816</v>
      </c>
      <c r="F3" s="4">
        <v>7.335000000000001</v>
      </c>
      <c r="G3" s="4">
        <f>F3*E3</f>
        <v>2396.043986848602</v>
      </c>
      <c r="H3" s="4">
        <v>-2.5466330935</v>
      </c>
      <c r="I3" s="13">
        <f t="shared" si="0"/>
        <v>0.003667137303431747</v>
      </c>
      <c r="J3" s="13">
        <f t="shared" si="1"/>
        <v>0.36537385425254654</v>
      </c>
      <c r="K3" s="4">
        <f t="shared" si="2"/>
        <v>8.754518264335116</v>
      </c>
      <c r="L3" s="15"/>
    </row>
    <row r="4" spans="1:12" ht="15">
      <c r="A4" t="s">
        <v>0</v>
      </c>
      <c r="B4" s="1">
        <v>1994</v>
      </c>
      <c r="C4">
        <v>6</v>
      </c>
      <c r="D4" t="s">
        <v>1</v>
      </c>
      <c r="E4" s="2">
        <v>376.4844262733357</v>
      </c>
      <c r="F4" s="4">
        <v>5.76</v>
      </c>
      <c r="G4" s="4">
        <f>F4*E4</f>
        <v>2168.5502953344135</v>
      </c>
      <c r="H4" s="4">
        <v>-3.96788226</v>
      </c>
      <c r="I4" s="13">
        <f t="shared" si="0"/>
        <v>0.00366191208087111</v>
      </c>
      <c r="J4" s="13">
        <f t="shared" si="1"/>
        <v>0.364855140639834</v>
      </c>
      <c r="K4" s="4">
        <f t="shared" si="2"/>
        <v>7.912067229887909</v>
      </c>
      <c r="L4" s="15"/>
    </row>
    <row r="5" spans="1:12" ht="15">
      <c r="A5" t="s">
        <v>0</v>
      </c>
      <c r="B5" s="1">
        <v>1995</v>
      </c>
      <c r="C5">
        <v>4</v>
      </c>
      <c r="D5" t="s">
        <v>1</v>
      </c>
      <c r="E5" s="2">
        <v>255.81537550073875</v>
      </c>
      <c r="F5" s="4">
        <v>8.11</v>
      </c>
      <c r="G5" s="4">
        <f>F5*E5</f>
        <v>2074.6626953109912</v>
      </c>
      <c r="H5" s="4">
        <v>-3.069879891</v>
      </c>
      <c r="I5" s="13">
        <f t="shared" si="0"/>
        <v>0.0036652135865807385</v>
      </c>
      <c r="J5" s="13">
        <f t="shared" si="1"/>
        <v>0.3651828853849741</v>
      </c>
      <c r="K5" s="4">
        <f t="shared" si="2"/>
        <v>7.576313092742351</v>
      </c>
      <c r="L5" s="15"/>
    </row>
    <row r="6" spans="1:12" ht="15">
      <c r="A6" t="s">
        <v>0</v>
      </c>
      <c r="B6" s="1">
        <v>1995</v>
      </c>
      <c r="C6">
        <v>5</v>
      </c>
      <c r="D6" t="s">
        <v>1</v>
      </c>
      <c r="E6" s="2">
        <v>332.77218894562384</v>
      </c>
      <c r="F6" s="4">
        <v>8.004999999999999</v>
      </c>
      <c r="G6" s="4">
        <f>F6*E6</f>
        <v>2663.8413725097184</v>
      </c>
      <c r="H6" s="4">
        <v>-2.2352046625</v>
      </c>
      <c r="I6" s="13">
        <f t="shared" si="0"/>
        <v>0.0036682822700583187</v>
      </c>
      <c r="J6" s="13">
        <f t="shared" si="1"/>
        <v>0.36548751563231024</v>
      </c>
      <c r="K6" s="4">
        <f t="shared" si="2"/>
        <v>9.736007652771406</v>
      </c>
      <c r="L6" s="15"/>
    </row>
    <row r="7" spans="1:12" ht="15">
      <c r="A7" t="s">
        <v>0</v>
      </c>
      <c r="B7" s="1">
        <v>1995</v>
      </c>
      <c r="C7">
        <v>6</v>
      </c>
      <c r="D7" t="s">
        <v>1</v>
      </c>
      <c r="E7" s="2">
        <v>239.36942018941022</v>
      </c>
      <c r="F7" s="4">
        <v>7.82</v>
      </c>
      <c r="G7" s="4">
        <f>F7*E7</f>
        <v>1871.868865881188</v>
      </c>
      <c r="H7" s="4">
        <v>-3.112881875</v>
      </c>
      <c r="I7" s="13">
        <f t="shared" si="0"/>
        <v>0.0036650554897865624</v>
      </c>
      <c r="J7" s="13">
        <f t="shared" si="1"/>
        <v>0.36516719096073563</v>
      </c>
      <c r="K7" s="4">
        <f t="shared" si="2"/>
        <v>6.835450956006914</v>
      </c>
      <c r="L7" s="15"/>
    </row>
    <row r="8" spans="1:12" ht="15">
      <c r="A8" t="s">
        <v>0</v>
      </c>
      <c r="B8" s="1">
        <v>1996</v>
      </c>
      <c r="C8">
        <v>4</v>
      </c>
      <c r="D8" t="s">
        <v>1</v>
      </c>
      <c r="E8" s="2">
        <v>322.1079046946502</v>
      </c>
      <c r="F8" s="4">
        <v>8.97</v>
      </c>
      <c r="G8" s="4">
        <f>F8*E8</f>
        <v>2889.3079051110126</v>
      </c>
      <c r="H8" s="4">
        <v>-2.155931555</v>
      </c>
      <c r="I8" s="13">
        <f t="shared" si="0"/>
        <v>0.0036685737176380424</v>
      </c>
      <c r="J8" s="13">
        <f t="shared" si="1"/>
        <v>0.36551644773029646</v>
      </c>
      <c r="K8" s="4">
        <f t="shared" si="2"/>
        <v>10.560895618752419</v>
      </c>
      <c r="L8" s="15"/>
    </row>
    <row r="9" spans="1:12" ht="15">
      <c r="A9" t="s">
        <v>0</v>
      </c>
      <c r="B9" s="1">
        <v>1996</v>
      </c>
      <c r="C9">
        <v>5</v>
      </c>
      <c r="D9" t="s">
        <v>1</v>
      </c>
      <c r="E9" s="2">
        <v>406.1986209100264</v>
      </c>
      <c r="F9" s="4">
        <v>9.063333333333333</v>
      </c>
      <c r="G9" s="4">
        <f>F9*E9</f>
        <v>3681.5135008478724</v>
      </c>
      <c r="H9" s="4">
        <v>-1.6289903066666664</v>
      </c>
      <c r="I9" s="13">
        <f t="shared" si="0"/>
        <v>0.00367051101713754</v>
      </c>
      <c r="J9" s="13">
        <f t="shared" si="1"/>
        <v>0.36570876366764815</v>
      </c>
      <c r="K9" s="4">
        <f t="shared" si="2"/>
        <v>13.463617508208305</v>
      </c>
      <c r="L9" s="15"/>
    </row>
    <row r="10" spans="1:12" ht="15">
      <c r="A10" t="s">
        <v>0</v>
      </c>
      <c r="B10" s="1">
        <v>1996</v>
      </c>
      <c r="C10">
        <v>6</v>
      </c>
      <c r="D10" t="s">
        <v>1</v>
      </c>
      <c r="E10" s="2">
        <v>374.3662434097471</v>
      </c>
      <c r="F10" s="4">
        <v>8.655000000000001</v>
      </c>
      <c r="G10" s="4">
        <f>F10*E10</f>
        <v>3240.1398367113616</v>
      </c>
      <c r="H10" s="4">
        <v>-2.3813812270000003</v>
      </c>
      <c r="I10" s="13">
        <f t="shared" si="0"/>
        <v>0.0036677448519189344</v>
      </c>
      <c r="J10" s="13">
        <f t="shared" si="1"/>
        <v>0.3654341659111575</v>
      </c>
      <c r="K10" s="4">
        <f t="shared" si="2"/>
        <v>11.840577986641305</v>
      </c>
      <c r="L10" s="15"/>
    </row>
    <row r="11" spans="1:12" ht="15">
      <c r="A11" t="s">
        <v>0</v>
      </c>
      <c r="B11" s="1">
        <v>1997</v>
      </c>
      <c r="C11">
        <v>4</v>
      </c>
      <c r="D11" t="s">
        <v>1</v>
      </c>
      <c r="E11" s="2">
        <v>231.86579704862663</v>
      </c>
      <c r="F11" s="4">
        <v>7.975</v>
      </c>
      <c r="G11" s="4">
        <f>F11*E11</f>
        <v>1849.1297314627973</v>
      </c>
      <c r="H11" s="4">
        <v>-1.7219308624999998</v>
      </c>
      <c r="I11" s="13">
        <f t="shared" si="0"/>
        <v>0.0036701693211840187</v>
      </c>
      <c r="J11" s="13">
        <f t="shared" si="1"/>
        <v>0.36567484352616336</v>
      </c>
      <c r="K11" s="4">
        <f t="shared" si="2"/>
        <v>6.761802252122349</v>
      </c>
      <c r="L11" s="15"/>
    </row>
    <row r="12" spans="1:12" ht="15">
      <c r="A12" t="s">
        <v>0</v>
      </c>
      <c r="B12" s="1">
        <v>1997</v>
      </c>
      <c r="C12">
        <v>5</v>
      </c>
      <c r="D12" t="s">
        <v>1</v>
      </c>
      <c r="E12" s="2">
        <v>276.18430127973295</v>
      </c>
      <c r="F12" s="4">
        <v>9.293333333333333</v>
      </c>
      <c r="G12" s="4">
        <f>F12*E12</f>
        <v>2566.672773226318</v>
      </c>
      <c r="H12" s="4">
        <v>-1.0760190283333333</v>
      </c>
      <c r="I12" s="13">
        <f t="shared" si="0"/>
        <v>0.0036725440160423326</v>
      </c>
      <c r="J12" s="13">
        <f t="shared" si="1"/>
        <v>0.36591057889729744</v>
      </c>
      <c r="K12" s="4">
        <f t="shared" si="2"/>
        <v>9.391727202911738</v>
      </c>
      <c r="L12" s="15"/>
    </row>
    <row r="13" spans="1:12" ht="15">
      <c r="A13" t="s">
        <v>0</v>
      </c>
      <c r="B13" s="1">
        <v>1997</v>
      </c>
      <c r="C13">
        <v>6</v>
      </c>
      <c r="D13" t="s">
        <v>1</v>
      </c>
      <c r="E13" s="2">
        <v>248.4374945789393</v>
      </c>
      <c r="F13" s="4">
        <v>8.73</v>
      </c>
      <c r="G13" s="4">
        <f>F13*E13</f>
        <v>2168.8593276741403</v>
      </c>
      <c r="H13" s="4">
        <v>-1.9440204133333332</v>
      </c>
      <c r="I13" s="13">
        <f t="shared" si="0"/>
        <v>0.00366935280895038</v>
      </c>
      <c r="J13" s="13">
        <f t="shared" si="1"/>
        <v>0.3655937883010009</v>
      </c>
      <c r="K13" s="4">
        <f>G13*(J13/100)</f>
        <v>7.9292149789635085</v>
      </c>
      <c r="L13" s="15"/>
    </row>
    <row r="14" spans="1:14" ht="15">
      <c r="A14" t="s">
        <v>0</v>
      </c>
      <c r="B14" s="1">
        <v>1998</v>
      </c>
      <c r="C14">
        <v>4</v>
      </c>
      <c r="D14" t="s">
        <v>1</v>
      </c>
      <c r="E14" s="2">
        <v>255.43012513837206</v>
      </c>
      <c r="F14" s="4">
        <v>8.056666666666667</v>
      </c>
      <c r="G14" s="4">
        <f>F14*E14</f>
        <v>2057.9153748648177</v>
      </c>
      <c r="H14" s="4">
        <v>19.97326484666667</v>
      </c>
      <c r="I14" s="13">
        <f t="shared" si="0"/>
        <v>0.00374993170820877</v>
      </c>
      <c r="J14" s="13">
        <f>(I14*100)/(1+I14)</f>
        <v>0.3735922254885771</v>
      </c>
      <c r="K14" s="4">
        <f>G14*(J14/100)</f>
        <v>7.688211847629067</v>
      </c>
      <c r="L14" s="15">
        <f>K14-K$11</f>
        <v>0.9264095955067182</v>
      </c>
      <c r="M14" s="4">
        <f>(B14-1997)*$R$1+24000/900</f>
        <v>37.660466666666665</v>
      </c>
      <c r="N14" s="4">
        <f aca="true" t="shared" si="3" ref="N14:N46">L14/M14*100</f>
        <v>2.4598994051411602</v>
      </c>
    </row>
    <row r="15" spans="1:14" ht="15">
      <c r="A15" t="s">
        <v>0</v>
      </c>
      <c r="B15" s="1">
        <v>1998</v>
      </c>
      <c r="C15">
        <v>5</v>
      </c>
      <c r="D15" t="s">
        <v>1</v>
      </c>
      <c r="E15" s="2">
        <v>340.59224303051326</v>
      </c>
      <c r="F15" s="4">
        <v>9.223333333333334</v>
      </c>
      <c r="G15" s="4">
        <f>F15*E15</f>
        <v>3141.395788218101</v>
      </c>
      <c r="H15" s="4">
        <v>25.17226276166667</v>
      </c>
      <c r="I15" s="13">
        <f t="shared" si="0"/>
        <v>0.0037690458240432676</v>
      </c>
      <c r="J15" s="13">
        <f t="shared" si="1"/>
        <v>0.3754893458533654</v>
      </c>
      <c r="K15" s="4">
        <f t="shared" si="2"/>
        <v>11.795606495845322</v>
      </c>
      <c r="L15" s="15">
        <f>K15-K$12</f>
        <v>2.403879292933583</v>
      </c>
      <c r="M15" s="4">
        <f>(B15-1997)*$R$1+24000/900</f>
        <v>37.660466666666665</v>
      </c>
      <c r="N15" s="4">
        <f t="shared" si="3"/>
        <v>6.383031081930963</v>
      </c>
    </row>
    <row r="16" spans="1:14" ht="15">
      <c r="A16" t="s">
        <v>0</v>
      </c>
      <c r="B16" s="1">
        <v>1998</v>
      </c>
      <c r="C16">
        <v>6</v>
      </c>
      <c r="D16" t="s">
        <v>1</v>
      </c>
      <c r="E16" s="2">
        <v>334.2053310200986</v>
      </c>
      <c r="F16" s="4">
        <v>7.5</v>
      </c>
      <c r="G16" s="4">
        <f>F16*E16</f>
        <v>2506.539982650739</v>
      </c>
      <c r="H16" s="4">
        <v>27.3826461425</v>
      </c>
      <c r="I16" s="13">
        <f t="shared" si="0"/>
        <v>0.0037771722985429014</v>
      </c>
      <c r="J16" s="13">
        <f t="shared" si="1"/>
        <v>0.37629589542204656</v>
      </c>
      <c r="K16" s="4">
        <f t="shared" si="2"/>
        <v>9.43200707182721</v>
      </c>
      <c r="L16" s="15">
        <f>K16-K$13</f>
        <v>1.502792092863701</v>
      </c>
      <c r="M16" s="4">
        <f>(B16-1997)*$R$1+24000/900</f>
        <v>37.660466666666665</v>
      </c>
      <c r="N16" s="4">
        <f t="shared" si="3"/>
        <v>3.990370342898126</v>
      </c>
    </row>
    <row r="17" spans="1:14" ht="15">
      <c r="A17" t="s">
        <v>0</v>
      </c>
      <c r="B17" s="1">
        <v>1999</v>
      </c>
      <c r="C17">
        <v>4</v>
      </c>
      <c r="D17" t="s">
        <v>1</v>
      </c>
      <c r="E17" s="2">
        <v>319.13021509070273</v>
      </c>
      <c r="F17" s="4">
        <v>7.969999999999999</v>
      </c>
      <c r="G17" s="4">
        <f>F17*E17</f>
        <v>2543.4678142729003</v>
      </c>
      <c r="H17" s="4">
        <v>70.9679290675</v>
      </c>
      <c r="I17" s="13">
        <f t="shared" si="0"/>
        <v>0.003937413591216664</v>
      </c>
      <c r="J17" s="13">
        <f t="shared" si="1"/>
        <v>0.3921971168632929</v>
      </c>
      <c r="K17" s="4">
        <f t="shared" si="2"/>
        <v>9.975407435924128</v>
      </c>
      <c r="L17" s="15">
        <f>K17-K$11</f>
        <v>3.2136051838017785</v>
      </c>
      <c r="M17" s="4">
        <f>(B17-1997)*$R$1+24000/900</f>
        <v>48.65426666666667</v>
      </c>
      <c r="N17" s="4">
        <f t="shared" si="3"/>
        <v>6.604981235907598</v>
      </c>
    </row>
    <row r="18" spans="1:14" ht="15">
      <c r="A18" t="s">
        <v>0</v>
      </c>
      <c r="B18" s="1">
        <v>1999</v>
      </c>
      <c r="C18">
        <v>5</v>
      </c>
      <c r="D18" t="s">
        <v>1</v>
      </c>
      <c r="E18" s="2">
        <v>346.40853072944947</v>
      </c>
      <c r="F18" s="4">
        <v>8.336666666666666</v>
      </c>
      <c r="G18" s="4">
        <f>F18*E18</f>
        <v>2887.892451181177</v>
      </c>
      <c r="H18" s="4">
        <v>82.01450647833333</v>
      </c>
      <c r="I18" s="13">
        <f t="shared" si="0"/>
        <v>0.0039780263330675926</v>
      </c>
      <c r="J18" s="13">
        <f t="shared" si="1"/>
        <v>0.3962264341179805</v>
      </c>
      <c r="K18" s="4">
        <f t="shared" si="2"/>
        <v>11.442593280477519</v>
      </c>
      <c r="L18" s="15">
        <f>K18-K$12</f>
        <v>2.0508660775657805</v>
      </c>
      <c r="M18" s="4">
        <f>(B18-1997)*$R$1+24000/900</f>
        <v>48.65426666666667</v>
      </c>
      <c r="N18" s="4">
        <f t="shared" si="3"/>
        <v>4.215182383934359</v>
      </c>
    </row>
    <row r="19" spans="1:14" ht="15">
      <c r="A19" t="s">
        <v>0</v>
      </c>
      <c r="B19" s="1">
        <v>1999</v>
      </c>
      <c r="C19">
        <v>6</v>
      </c>
      <c r="D19" t="s">
        <v>1</v>
      </c>
      <c r="E19" s="2">
        <v>425.65403018362633</v>
      </c>
      <c r="F19" s="4">
        <v>8.23</v>
      </c>
      <c r="G19" s="4">
        <f>F19*E19</f>
        <v>3503.132668411245</v>
      </c>
      <c r="H19" s="4">
        <v>79.47142713299999</v>
      </c>
      <c r="I19" s="13">
        <f t="shared" si="0"/>
        <v>0.003968676701854475</v>
      </c>
      <c r="J19" s="13">
        <f t="shared" si="1"/>
        <v>0.3952988568221078</v>
      </c>
      <c r="K19" s="4">
        <f t="shared" si="2"/>
        <v>13.847843391191452</v>
      </c>
      <c r="L19" s="15">
        <f>K19-K$13</f>
        <v>5.918628412227943</v>
      </c>
      <c r="M19" s="4">
        <f>(B19-1997)*$R$1+24000/900</f>
        <v>48.65426666666667</v>
      </c>
      <c r="N19" s="4">
        <f t="shared" si="3"/>
        <v>12.164664720520452</v>
      </c>
    </row>
    <row r="20" spans="1:14" ht="15">
      <c r="A20" t="s">
        <v>0</v>
      </c>
      <c r="B20" s="1">
        <v>2000</v>
      </c>
      <c r="C20">
        <v>4</v>
      </c>
      <c r="D20" t="s">
        <v>1</v>
      </c>
      <c r="E20" s="2">
        <v>263.7707395351966</v>
      </c>
      <c r="F20" s="4">
        <v>9.49</v>
      </c>
      <c r="G20" s="4">
        <f>F20*E20</f>
        <v>2503.184318189016</v>
      </c>
      <c r="H20" s="4">
        <v>44.705694096</v>
      </c>
      <c r="I20" s="13">
        <f t="shared" si="0"/>
        <v>0.003840860484343944</v>
      </c>
      <c r="J20" s="13">
        <f t="shared" si="1"/>
        <v>0.38261647194663556</v>
      </c>
      <c r="K20" s="4">
        <f t="shared" si="2"/>
        <v>9.577595524576257</v>
      </c>
      <c r="L20" s="15">
        <f>K20-K$11</f>
        <v>2.8157932724539076</v>
      </c>
      <c r="M20" s="4">
        <f>(B20-1997)*$R$1+24000/900</f>
        <v>59.648066666666665</v>
      </c>
      <c r="N20" s="4">
        <f t="shared" si="3"/>
        <v>4.720678187592402</v>
      </c>
    </row>
    <row r="21" spans="1:14" ht="15">
      <c r="A21" t="s">
        <v>0</v>
      </c>
      <c r="B21" s="1">
        <v>2000</v>
      </c>
      <c r="C21">
        <v>5</v>
      </c>
      <c r="D21" t="s">
        <v>1</v>
      </c>
      <c r="E21" s="2">
        <v>370.65492148720375</v>
      </c>
      <c r="F21" s="4">
        <v>8.993333333333332</v>
      </c>
      <c r="G21" s="4">
        <f>F21*E21</f>
        <v>3333.4232605749185</v>
      </c>
      <c r="H21" s="4">
        <v>53.289109692000004</v>
      </c>
      <c r="I21" s="13">
        <f t="shared" si="0"/>
        <v>0.0038724174117826383</v>
      </c>
      <c r="J21" s="13">
        <f t="shared" si="1"/>
        <v>0.38574796404573347</v>
      </c>
      <c r="K21" s="4">
        <f t="shared" si="2"/>
        <v>12.858612360694654</v>
      </c>
      <c r="L21" s="15">
        <f>K21-K$12</f>
        <v>3.466885157782915</v>
      </c>
      <c r="M21" s="4">
        <f>(B21-1997)*$R$1+24000/900</f>
        <v>59.648066666666665</v>
      </c>
      <c r="N21" s="4">
        <f t="shared" si="3"/>
        <v>5.812233910542362</v>
      </c>
    </row>
    <row r="22" spans="1:14" ht="15">
      <c r="A22" t="s">
        <v>0</v>
      </c>
      <c r="B22" s="1">
        <v>2000</v>
      </c>
      <c r="C22">
        <v>6</v>
      </c>
      <c r="D22" t="s">
        <v>1</v>
      </c>
      <c r="E22" s="2">
        <v>434.3699801495846</v>
      </c>
      <c r="F22" s="4">
        <v>9.896666666666667</v>
      </c>
      <c r="G22" s="4">
        <f>F22*E22</f>
        <v>4298.814903547055</v>
      </c>
      <c r="H22" s="4">
        <v>56.481162229333336</v>
      </c>
      <c r="I22" s="13">
        <f t="shared" si="0"/>
        <v>0.003884152992936144</v>
      </c>
      <c r="J22" s="13">
        <f t="shared" si="1"/>
        <v>0.38691247205726886</v>
      </c>
      <c r="K22" s="4">
        <f t="shared" si="2"/>
        <v>16.63265101248021</v>
      </c>
      <c r="L22" s="15">
        <f>K22-K$13</f>
        <v>8.703436033516702</v>
      </c>
      <c r="M22" s="4">
        <f>(B22-1997)*$R$1+24000/900</f>
        <v>59.648066666666665</v>
      </c>
      <c r="N22" s="4">
        <f t="shared" si="3"/>
        <v>14.59131287884721</v>
      </c>
    </row>
    <row r="23" spans="1:14" ht="15">
      <c r="A23" t="s">
        <v>0</v>
      </c>
      <c r="B23" s="1">
        <v>2001</v>
      </c>
      <c r="C23">
        <v>4</v>
      </c>
      <c r="D23" t="s">
        <v>1</v>
      </c>
      <c r="E23" s="2">
        <v>282.583093589115</v>
      </c>
      <c r="F23" s="4">
        <v>11.459999999999999</v>
      </c>
      <c r="G23" s="4">
        <f>F23*E23</f>
        <v>3238.4022525312575</v>
      </c>
      <c r="H23" s="4">
        <v>32.879354606</v>
      </c>
      <c r="I23" s="13">
        <f t="shared" si="0"/>
        <v>0.003797380947208959</v>
      </c>
      <c r="J23" s="13">
        <f t="shared" si="1"/>
        <v>0.37830153966188407</v>
      </c>
      <c r="K23" s="4">
        <f t="shared" si="2"/>
        <v>12.250925581770883</v>
      </c>
      <c r="L23" s="15">
        <f>K23-K$11</f>
        <v>5.4891233296485336</v>
      </c>
      <c r="M23" s="4">
        <f>(B23-1997)*$R$1+24000/900</f>
        <v>70.64186666666667</v>
      </c>
      <c r="N23" s="4">
        <f t="shared" si="3"/>
        <v>7.7703543078068895</v>
      </c>
    </row>
    <row r="24" spans="1:14" ht="15">
      <c r="A24" t="s">
        <v>0</v>
      </c>
      <c r="B24" s="1">
        <v>2001</v>
      </c>
      <c r="C24">
        <v>5</v>
      </c>
      <c r="D24" t="s">
        <v>1</v>
      </c>
      <c r="E24" s="2">
        <v>283.1025773674586</v>
      </c>
      <c r="F24" s="4">
        <v>11.155</v>
      </c>
      <c r="G24" s="4">
        <f>F24*E24</f>
        <v>3158.0092505340003</v>
      </c>
      <c r="H24" s="4">
        <v>40.83580158</v>
      </c>
      <c r="I24" s="13">
        <f t="shared" si="0"/>
        <v>0.0038266328245088704</v>
      </c>
      <c r="J24" s="13">
        <f t="shared" si="1"/>
        <v>0.38120455259706687</v>
      </c>
      <c r="K24" s="4">
        <f t="shared" si="2"/>
        <v>12.03847503447212</v>
      </c>
      <c r="L24" s="15">
        <f>K24-K$12</f>
        <v>2.646747831560381</v>
      </c>
      <c r="M24" s="4">
        <f>(B24-1997)*$R$1+24000/900</f>
        <v>70.64186666666667</v>
      </c>
      <c r="N24" s="4">
        <f t="shared" si="3"/>
        <v>3.7467127589499065</v>
      </c>
    </row>
    <row r="25" spans="1:14" ht="15">
      <c r="A25" t="s">
        <v>0</v>
      </c>
      <c r="B25" s="1">
        <v>2001</v>
      </c>
      <c r="C25">
        <v>6</v>
      </c>
      <c r="D25" t="s">
        <v>1</v>
      </c>
      <c r="E25" s="2">
        <v>296.0961588989686</v>
      </c>
      <c r="F25" s="4">
        <v>10.736666666666668</v>
      </c>
      <c r="G25" s="4">
        <f>F25*E25</f>
        <v>3179.0857593785936</v>
      </c>
      <c r="H25" s="4">
        <v>38.985084945333334</v>
      </c>
      <c r="I25" s="13">
        <f t="shared" si="0"/>
        <v>0.003819828664801518</v>
      </c>
      <c r="J25" s="13">
        <f t="shared" si="1"/>
        <v>0.3805293097151049</v>
      </c>
      <c r="K25" s="4">
        <f t="shared" si="2"/>
        <v>12.097353095414563</v>
      </c>
      <c r="L25" s="15">
        <f>K25-K$13</f>
        <v>4.168138116451055</v>
      </c>
      <c r="M25" s="4">
        <f>(B25-1997)*$R$1+24000/900</f>
        <v>70.64186666666667</v>
      </c>
      <c r="N25" s="4">
        <f t="shared" si="3"/>
        <v>5.900379354524967</v>
      </c>
    </row>
    <row r="26" spans="1:14" ht="15">
      <c r="A26" t="s">
        <v>0</v>
      </c>
      <c r="B26" s="1">
        <v>2002</v>
      </c>
      <c r="C26">
        <v>4</v>
      </c>
      <c r="D26" t="s">
        <v>1</v>
      </c>
      <c r="E26" s="2">
        <v>174.5987727251997</v>
      </c>
      <c r="F26" s="4">
        <v>15.555</v>
      </c>
      <c r="G26" s="4">
        <f>F26*E26</f>
        <v>2715.883909740481</v>
      </c>
      <c r="H26" s="4">
        <v>28.09878141</v>
      </c>
      <c r="I26" s="13">
        <f t="shared" si="0"/>
        <v>0.003779805169853865</v>
      </c>
      <c r="J26" s="13">
        <f t="shared" si="1"/>
        <v>0.3765572041185137</v>
      </c>
      <c r="K26" s="4">
        <f t="shared" si="2"/>
        <v>10.226856517623334</v>
      </c>
      <c r="L26" s="15">
        <f>K26-K$11</f>
        <v>3.465054265500985</v>
      </c>
      <c r="M26" s="4">
        <f>(B26-1997)*$R$1+24000/900</f>
        <v>81.63566666666667</v>
      </c>
      <c r="N26" s="4">
        <f t="shared" si="3"/>
        <v>4.244534781163035</v>
      </c>
    </row>
    <row r="27" spans="1:14" ht="15">
      <c r="A27" t="s">
        <v>0</v>
      </c>
      <c r="B27" s="1">
        <v>2002</v>
      </c>
      <c r="C27">
        <v>5</v>
      </c>
      <c r="D27" t="s">
        <v>1</v>
      </c>
      <c r="E27" s="2">
        <v>247.39979286051388</v>
      </c>
      <c r="F27" s="4">
        <v>12.943333333333333</v>
      </c>
      <c r="G27" s="4">
        <f>F27*E27</f>
        <v>3202.1779855912514</v>
      </c>
      <c r="H27" s="4">
        <v>34.92371597866667</v>
      </c>
      <c r="I27" s="13">
        <f t="shared" si="0"/>
        <v>0.003804897041795568</v>
      </c>
      <c r="J27" s="13">
        <f t="shared" si="1"/>
        <v>0.37904746759141805</v>
      </c>
      <c r="K27" s="4">
        <f t="shared" si="2"/>
        <v>12.137774562153522</v>
      </c>
      <c r="L27" s="15">
        <f>K27-K$12</f>
        <v>2.746047359241784</v>
      </c>
      <c r="M27" s="4">
        <f>(B27-1997)*$R$1+24000/900</f>
        <v>81.63566666666667</v>
      </c>
      <c r="N27" s="4">
        <f t="shared" si="3"/>
        <v>3.3637838353845955</v>
      </c>
    </row>
    <row r="28" spans="1:14" ht="15">
      <c r="A28" t="s">
        <v>0</v>
      </c>
      <c r="B28" s="1">
        <v>2002</v>
      </c>
      <c r="C28">
        <v>6</v>
      </c>
      <c r="D28" t="s">
        <v>1</v>
      </c>
      <c r="E28" s="2">
        <v>214.6755328195501</v>
      </c>
      <c r="F28" s="4">
        <v>14.435</v>
      </c>
      <c r="G28" s="4">
        <f>F28*E28</f>
        <v>3098.841316250206</v>
      </c>
      <c r="H28" s="4">
        <v>35.858581402</v>
      </c>
      <c r="I28" s="13">
        <f t="shared" si="0"/>
        <v>0.003808334074524453</v>
      </c>
      <c r="J28" s="13">
        <f t="shared" si="1"/>
        <v>0.37938856903749474</v>
      </c>
      <c r="K28" s="4">
        <f t="shared" si="2"/>
        <v>11.756649726464323</v>
      </c>
      <c r="L28" s="15">
        <f>K28-K$13</f>
        <v>3.8274347475008144</v>
      </c>
      <c r="M28" s="4">
        <f>(B28-1997)*$R$1+24000/900</f>
        <v>81.63566666666667</v>
      </c>
      <c r="N28" s="4">
        <f t="shared" si="3"/>
        <v>4.688434484315452</v>
      </c>
    </row>
    <row r="29" spans="1:14" ht="15">
      <c r="A29" t="s">
        <v>0</v>
      </c>
      <c r="B29" s="1">
        <v>2003</v>
      </c>
      <c r="C29">
        <v>4</v>
      </c>
      <c r="D29" t="s">
        <v>1</v>
      </c>
      <c r="E29" s="2">
        <v>296.9510767102505</v>
      </c>
      <c r="F29" s="4">
        <v>9.49</v>
      </c>
      <c r="G29" s="4">
        <f>F29*E29</f>
        <v>2818.0657179802774</v>
      </c>
      <c r="H29" s="4">
        <v>22.828342067999998</v>
      </c>
      <c r="I29" s="13">
        <f t="shared" si="0"/>
        <v>0.003760428399613002</v>
      </c>
      <c r="J29" s="13">
        <f t="shared" si="1"/>
        <v>0.37463405541983724</v>
      </c>
      <c r="K29" s="4">
        <f t="shared" si="2"/>
        <v>10.557433883665666</v>
      </c>
      <c r="L29" s="15">
        <f>K29-K$11</f>
        <v>3.7956316315433174</v>
      </c>
      <c r="M29" s="4">
        <f>(B29-1997)*$R$1+24000/900</f>
        <v>92.62946666666667</v>
      </c>
      <c r="N29" s="4">
        <f t="shared" si="3"/>
        <v>4.097650313805812</v>
      </c>
    </row>
    <row r="30" spans="1:14" ht="15">
      <c r="A30" t="s">
        <v>0</v>
      </c>
      <c r="B30" s="1">
        <v>2003</v>
      </c>
      <c r="C30">
        <v>5</v>
      </c>
      <c r="D30" t="s">
        <v>1</v>
      </c>
      <c r="E30" s="2">
        <v>380.15673274233643</v>
      </c>
      <c r="F30" s="4">
        <v>9.510000000000002</v>
      </c>
      <c r="G30" s="4">
        <f>F30*E30</f>
        <v>3615.29052837962</v>
      </c>
      <c r="H30" s="4">
        <v>28.758274342</v>
      </c>
      <c r="I30" s="13">
        <f t="shared" si="0"/>
        <v>0.0037822297956183635</v>
      </c>
      <c r="J30" s="13">
        <f t="shared" si="1"/>
        <v>0.3767978435311083</v>
      </c>
      <c r="K30" s="4">
        <f t="shared" si="2"/>
        <v>13.622336748318817</v>
      </c>
      <c r="L30" s="15">
        <f>K30-K$12</f>
        <v>4.230609545407079</v>
      </c>
      <c r="M30" s="4">
        <f>(B30-1997)*$R$1+24000/900</f>
        <v>92.62946666666667</v>
      </c>
      <c r="N30" s="4">
        <f t="shared" si="3"/>
        <v>4.5672394516004395</v>
      </c>
    </row>
    <row r="31" spans="1:14" ht="15">
      <c r="A31" t="s">
        <v>0</v>
      </c>
      <c r="B31" s="1">
        <v>2003</v>
      </c>
      <c r="C31">
        <v>6</v>
      </c>
      <c r="D31" t="s">
        <v>1</v>
      </c>
      <c r="E31" s="2">
        <v>311.537464055166</v>
      </c>
      <c r="F31" s="4">
        <v>9.969999999999999</v>
      </c>
      <c r="G31" s="4">
        <f>F31*E31</f>
        <v>3106.028516630005</v>
      </c>
      <c r="H31" s="4">
        <v>29.589895929999997</v>
      </c>
      <c r="I31" s="13">
        <f t="shared" si="0"/>
        <v>0.0037852872523866455</v>
      </c>
      <c r="J31" s="13">
        <f t="shared" si="1"/>
        <v>0.37710128853830194</v>
      </c>
      <c r="K31" s="4">
        <f t="shared" si="2"/>
        <v>11.712873558578854</v>
      </c>
      <c r="L31" s="15">
        <f>K31-K$13</f>
        <v>3.783658579615346</v>
      </c>
      <c r="M31" s="4">
        <f>(B31-1997)*$R$1+24000/900</f>
        <v>92.62946666666667</v>
      </c>
      <c r="N31" s="4">
        <f t="shared" si="3"/>
        <v>4.0847245652736985</v>
      </c>
    </row>
    <row r="32" spans="1:14" ht="15">
      <c r="A32" t="s">
        <v>0</v>
      </c>
      <c r="B32" s="1">
        <v>2004</v>
      </c>
      <c r="C32">
        <v>4</v>
      </c>
      <c r="D32" t="s">
        <v>1</v>
      </c>
      <c r="E32" s="2">
        <v>321.9442795289183</v>
      </c>
      <c r="F32" s="4">
        <v>10</v>
      </c>
      <c r="G32" s="4">
        <f>F32*E32</f>
        <v>3219.442795289183</v>
      </c>
      <c r="H32" s="4">
        <v>20.55</v>
      </c>
      <c r="I32" s="13">
        <f t="shared" si="0"/>
        <v>0.003752052075</v>
      </c>
      <c r="J32" s="13">
        <f t="shared" si="1"/>
        <v>0.37380268037744924</v>
      </c>
      <c r="K32" s="4">
        <f t="shared" si="2"/>
        <v>12.034363462009642</v>
      </c>
      <c r="L32" s="15">
        <f>K32-K$11</f>
        <v>5.272561209887293</v>
      </c>
      <c r="M32" s="4">
        <f>(B32-1997)*$R$1+24000/900</f>
        <v>103.62326666666668</v>
      </c>
      <c r="N32" s="4">
        <f t="shared" si="3"/>
        <v>5.088202079990362</v>
      </c>
    </row>
    <row r="33" spans="1:14" ht="15">
      <c r="A33" t="s">
        <v>0</v>
      </c>
      <c r="B33" s="1">
        <v>2004</v>
      </c>
      <c r="C33">
        <v>5</v>
      </c>
      <c r="D33" t="s">
        <v>1</v>
      </c>
      <c r="E33" s="2">
        <v>326.68404551710995</v>
      </c>
      <c r="F33" s="4">
        <v>9.7</v>
      </c>
      <c r="G33" s="4">
        <f>F33*E33</f>
        <v>3168.835241515966</v>
      </c>
      <c r="H33" s="4">
        <v>25.15</v>
      </c>
      <c r="I33" s="13">
        <f t="shared" si="0"/>
        <v>0.003768963975</v>
      </c>
      <c r="J33" s="13">
        <f t="shared" si="1"/>
        <v>0.37548122229986286</v>
      </c>
      <c r="K33" s="4">
        <f t="shared" si="2"/>
        <v>11.89838129751296</v>
      </c>
      <c r="L33" s="15">
        <f>K33-K$12</f>
        <v>2.506654094601222</v>
      </c>
      <c r="M33" s="4">
        <f>(B33-1997)*$R$1+24000/900</f>
        <v>103.62326666666668</v>
      </c>
      <c r="N33" s="4">
        <f t="shared" si="3"/>
        <v>2.4190070195958775</v>
      </c>
    </row>
    <row r="34" spans="1:14" ht="15">
      <c r="A34" t="s">
        <v>0</v>
      </c>
      <c r="B34" s="1">
        <v>2004</v>
      </c>
      <c r="C34">
        <v>6</v>
      </c>
      <c r="D34" t="s">
        <v>1</v>
      </c>
      <c r="E34" s="2">
        <v>319.5910878912936</v>
      </c>
      <c r="F34" s="4">
        <v>11.399999999999999</v>
      </c>
      <c r="G34" s="4">
        <f>F34*E34</f>
        <v>3643.338401960747</v>
      </c>
      <c r="H34" s="4">
        <v>25.6</v>
      </c>
      <c r="I34" s="13">
        <f t="shared" si="0"/>
        <v>0.0037706184000000005</v>
      </c>
      <c r="J34" s="13">
        <f t="shared" si="1"/>
        <v>0.3756454244506905</v>
      </c>
      <c r="K34" s="4">
        <f t="shared" si="2"/>
        <v>13.686034004220453</v>
      </c>
      <c r="L34" s="15">
        <f>K34-K$13</f>
        <v>5.756819025256944</v>
      </c>
      <c r="M34" s="4">
        <f>(B34-1997)*$R$1+24000/900</f>
        <v>103.62326666666668</v>
      </c>
      <c r="N34" s="4">
        <f t="shared" si="3"/>
        <v>5.555527450968486</v>
      </c>
    </row>
    <row r="35" spans="1:14" ht="15">
      <c r="A35" t="s">
        <v>0</v>
      </c>
      <c r="B35" s="1">
        <v>2005</v>
      </c>
      <c r="C35">
        <v>4</v>
      </c>
      <c r="D35" t="s">
        <v>1</v>
      </c>
      <c r="E35" s="2">
        <v>282.97324451984406</v>
      </c>
      <c r="F35" s="4">
        <v>10</v>
      </c>
      <c r="G35" s="4">
        <f>F35*E35</f>
        <v>2829.7324451984405</v>
      </c>
      <c r="H35" s="4">
        <v>18.7</v>
      </c>
      <c r="I35" s="13">
        <f t="shared" si="0"/>
        <v>0.00374525055</v>
      </c>
      <c r="J35" s="13">
        <f t="shared" si="1"/>
        <v>0.3731275986559138</v>
      </c>
      <c r="K35" s="4">
        <f t="shared" si="2"/>
        <v>10.558512721156212</v>
      </c>
      <c r="L35" s="15">
        <f>K35-K$11</f>
        <v>3.7967104690338633</v>
      </c>
      <c r="M35" s="4">
        <f>(B35-1997)*$R$1+24000/900</f>
        <v>114.61706666666667</v>
      </c>
      <c r="N35" s="4">
        <f t="shared" si="3"/>
        <v>3.3125175678030465</v>
      </c>
    </row>
    <row r="36" spans="1:14" ht="15">
      <c r="A36" t="s">
        <v>0</v>
      </c>
      <c r="B36" s="1">
        <v>2005</v>
      </c>
      <c r="C36">
        <v>5</v>
      </c>
      <c r="D36" t="s">
        <v>1</v>
      </c>
      <c r="E36" s="2">
        <v>344.5719062790399</v>
      </c>
      <c r="F36" s="4">
        <v>9.05</v>
      </c>
      <c r="G36" s="4">
        <f>F36*E36</f>
        <v>3118.3757518253115</v>
      </c>
      <c r="H36" s="4">
        <v>22.9</v>
      </c>
      <c r="I36" s="13">
        <f t="shared" si="0"/>
        <v>0.0037606918499999997</v>
      </c>
      <c r="J36" s="13">
        <f t="shared" si="1"/>
        <v>0.3746602034264548</v>
      </c>
      <c r="K36" s="4">
        <f t="shared" si="2"/>
        <v>11.68331293538995</v>
      </c>
      <c r="L36" s="15">
        <f>K36-K$12</f>
        <v>2.291585732478211</v>
      </c>
      <c r="M36" s="4">
        <f>(B36-1997)*$R$1+24000/900</f>
        <v>114.61706666666667</v>
      </c>
      <c r="N36" s="4">
        <f t="shared" si="3"/>
        <v>1.999340760606516</v>
      </c>
    </row>
    <row r="37" spans="1:14" ht="15">
      <c r="A37" t="s">
        <v>0</v>
      </c>
      <c r="B37" s="1">
        <v>2005</v>
      </c>
      <c r="C37">
        <v>6</v>
      </c>
      <c r="D37" t="s">
        <v>1</v>
      </c>
      <c r="E37" s="2">
        <v>355.3859724839252</v>
      </c>
      <c r="F37" s="4">
        <v>9.200000000000001</v>
      </c>
      <c r="G37" s="4">
        <f>F37*E37</f>
        <v>3269.550946852112</v>
      </c>
      <c r="H37" s="4">
        <v>23.65</v>
      </c>
      <c r="I37" s="13">
        <f t="shared" si="0"/>
        <v>0.003763449225</v>
      </c>
      <c r="J37" s="13">
        <f t="shared" si="1"/>
        <v>0.3749338778878367</v>
      </c>
      <c r="K37" s="4">
        <f t="shared" si="2"/>
        <v>12.258654154551106</v>
      </c>
      <c r="L37" s="15">
        <f>K37-K$13</f>
        <v>4.329439175587598</v>
      </c>
      <c r="M37" s="4">
        <f>(B37-1997)*$R$1+24000/900</f>
        <v>114.61706666666667</v>
      </c>
      <c r="N37" s="4">
        <f t="shared" si="3"/>
        <v>3.7773076047903253</v>
      </c>
    </row>
    <row r="38" spans="1:14" ht="15">
      <c r="A38" t="s">
        <v>0</v>
      </c>
      <c r="B38" s="1">
        <v>2006</v>
      </c>
      <c r="C38">
        <v>4</v>
      </c>
      <c r="D38" t="s">
        <v>1</v>
      </c>
      <c r="E38" s="2">
        <v>186.66169321087006</v>
      </c>
      <c r="F38" s="4">
        <v>13.35</v>
      </c>
      <c r="G38" s="4">
        <f>F38*E38</f>
        <v>2491.933604365115</v>
      </c>
      <c r="H38" s="4">
        <v>14.49314966</v>
      </c>
      <c r="I38" s="13">
        <f t="shared" si="0"/>
        <v>0.0037297840647249904</v>
      </c>
      <c r="J38" s="13">
        <f t="shared" si="1"/>
        <v>0.37159244688553317</v>
      </c>
      <c r="K38" s="4">
        <f t="shared" si="2"/>
        <v>9.259837055223192</v>
      </c>
      <c r="L38" s="15">
        <f>K38-K$11</f>
        <v>2.4980348031008432</v>
      </c>
      <c r="M38" s="4">
        <f>(B38-1997)*$R$1+24000/900</f>
        <v>125.61086666666667</v>
      </c>
      <c r="N38" s="4">
        <f t="shared" si="3"/>
        <v>1.98870915342848</v>
      </c>
    </row>
    <row r="39" spans="1:14" ht="15">
      <c r="A39" t="s">
        <v>0</v>
      </c>
      <c r="B39" s="1">
        <v>2006</v>
      </c>
      <c r="C39">
        <v>5</v>
      </c>
      <c r="D39" t="s">
        <v>1</v>
      </c>
      <c r="E39" s="2">
        <v>323.1074899379756</v>
      </c>
      <c r="F39" s="4">
        <v>10.809999999999999</v>
      </c>
      <c r="G39" s="4">
        <f>F39*E39</f>
        <v>3492.7919662295153</v>
      </c>
      <c r="H39" s="4">
        <v>20.011142720000002</v>
      </c>
      <c r="I39" s="13">
        <f t="shared" si="0"/>
        <v>0.00375007096621008</v>
      </c>
      <c r="J39" s="13">
        <f t="shared" si="1"/>
        <v>0.3736060474297412</v>
      </c>
      <c r="K39" s="4">
        <f t="shared" si="2"/>
        <v>13.049282009973632</v>
      </c>
      <c r="L39" s="15">
        <f>K39-K$12</f>
        <v>3.657554807061894</v>
      </c>
      <c r="M39" s="4">
        <f>(B39-1997)*$R$1+24000/900</f>
        <v>125.61086666666667</v>
      </c>
      <c r="N39" s="4">
        <f t="shared" si="3"/>
        <v>2.9118140047293366</v>
      </c>
    </row>
    <row r="40" spans="1:14" ht="15">
      <c r="A40" t="s">
        <v>0</v>
      </c>
      <c r="B40" s="1">
        <v>2006</v>
      </c>
      <c r="C40">
        <v>6</v>
      </c>
      <c r="D40" t="s">
        <v>1</v>
      </c>
      <c r="E40" s="2">
        <v>316.93140583784054</v>
      </c>
      <c r="F40" s="4">
        <v>10.42</v>
      </c>
      <c r="G40" s="4">
        <f>F40*E40</f>
        <v>3302.4252488302986</v>
      </c>
      <c r="H40" s="4">
        <v>19.37802878</v>
      </c>
      <c r="I40" s="13">
        <f t="shared" si="0"/>
        <v>0.0037477433228096705</v>
      </c>
      <c r="J40" s="13">
        <f t="shared" si="1"/>
        <v>0.37337501854829874</v>
      </c>
      <c r="K40" s="4">
        <f t="shared" si="2"/>
        <v>12.330430885363828</v>
      </c>
      <c r="L40" s="15">
        <f>K40-K$13</f>
        <v>4.40121590640032</v>
      </c>
      <c r="M40" s="4">
        <f>(B40-1997)*$R$1+24000/900</f>
        <v>125.61086666666667</v>
      </c>
      <c r="N40" s="4">
        <f t="shared" si="3"/>
        <v>3.5038496454927093</v>
      </c>
    </row>
    <row r="41" spans="1:14" ht="15">
      <c r="A41" t="s">
        <v>0</v>
      </c>
      <c r="B41" s="1">
        <v>2007</v>
      </c>
      <c r="C41">
        <v>4</v>
      </c>
      <c r="D41" t="s">
        <v>1</v>
      </c>
      <c r="E41" s="5">
        <v>249.0800193165929</v>
      </c>
      <c r="F41" s="4">
        <v>10.309999999999999</v>
      </c>
      <c r="G41" s="4">
        <f>F41*E41</f>
        <v>2568.0149991540725</v>
      </c>
      <c r="H41" s="4">
        <v>11.57862514</v>
      </c>
      <c r="I41" s="13">
        <f t="shared" si="0"/>
        <v>0.0037190688153272105</v>
      </c>
      <c r="J41" s="13">
        <f t="shared" si="1"/>
        <v>0.3705288592072645</v>
      </c>
      <c r="K41" s="4">
        <f t="shared" si="2"/>
        <v>9.51523668063703</v>
      </c>
      <c r="L41" s="15">
        <f>K41-K$11</f>
        <v>2.75343442851468</v>
      </c>
      <c r="M41" s="4">
        <f>(B41-1997)*$R$1+24000/900</f>
        <v>136.60466666666667</v>
      </c>
      <c r="N41" s="4">
        <f t="shared" si="3"/>
        <v>2.0156225227893727</v>
      </c>
    </row>
    <row r="42" spans="1:14" ht="15">
      <c r="A42" t="s">
        <v>0</v>
      </c>
      <c r="B42" s="1">
        <v>2007</v>
      </c>
      <c r="C42">
        <v>5</v>
      </c>
      <c r="D42" t="s">
        <v>1</v>
      </c>
      <c r="E42" s="5">
        <v>328.6292127754905</v>
      </c>
      <c r="F42" s="4">
        <v>11.815</v>
      </c>
      <c r="G42" s="4">
        <f>F42*E42</f>
        <v>3882.7541489424198</v>
      </c>
      <c r="H42" s="4">
        <v>18.150307830000003</v>
      </c>
      <c r="I42" s="13">
        <f t="shared" si="0"/>
        <v>0.003743229606736995</v>
      </c>
      <c r="J42" s="13">
        <f t="shared" si="1"/>
        <v>0.37292700925151734</v>
      </c>
      <c r="K42" s="4">
        <f t="shared" si="2"/>
        <v>14.479838924240171</v>
      </c>
      <c r="L42" s="15">
        <f>K42-K$12</f>
        <v>5.088111721328433</v>
      </c>
      <c r="M42" s="4">
        <f>(B42-1997)*$R$1+24000/900</f>
        <v>136.60466666666667</v>
      </c>
      <c r="N42" s="4">
        <f t="shared" si="3"/>
        <v>3.7246983177698416</v>
      </c>
    </row>
    <row r="43" spans="1:14" ht="15">
      <c r="A43" t="s">
        <v>0</v>
      </c>
      <c r="B43" s="1">
        <v>2007</v>
      </c>
      <c r="C43">
        <v>6</v>
      </c>
      <c r="D43" t="s">
        <v>1</v>
      </c>
      <c r="E43" s="5">
        <v>315.9557307200335</v>
      </c>
      <c r="F43" s="4">
        <v>9.684999999999999</v>
      </c>
      <c r="G43" s="4">
        <f>F43*E43</f>
        <v>3060.031252023524</v>
      </c>
      <c r="H43" s="4">
        <v>18.4168558</v>
      </c>
      <c r="I43" s="13">
        <f t="shared" si="0"/>
        <v>0.0037442095703486998</v>
      </c>
      <c r="J43" s="13">
        <f t="shared" si="1"/>
        <v>0.37302427597080773</v>
      </c>
      <c r="K43" s="4">
        <f t="shared" si="2"/>
        <v>11.414659422341192</v>
      </c>
      <c r="L43" s="15">
        <f>K43-K$13</f>
        <v>3.485444443377683</v>
      </c>
      <c r="M43" s="4">
        <f>(B43-1997)*$R$1+24000/900</f>
        <v>136.60466666666667</v>
      </c>
      <c r="N43" s="4">
        <f t="shared" si="3"/>
        <v>2.551482704381268</v>
      </c>
    </row>
    <row r="44" spans="1:14" ht="15">
      <c r="A44" t="s">
        <v>0</v>
      </c>
      <c r="B44" s="1">
        <v>2008</v>
      </c>
      <c r="C44">
        <v>4</v>
      </c>
      <c r="D44" t="s">
        <v>1</v>
      </c>
      <c r="E44" s="5">
        <v>265.985098771976</v>
      </c>
      <c r="F44" s="4">
        <v>8.975</v>
      </c>
      <c r="G44" s="4">
        <f>F44*E44</f>
        <v>2387.2162614784847</v>
      </c>
      <c r="H44" s="4">
        <v>11.530116410000002</v>
      </c>
      <c r="I44" s="13">
        <f t="shared" si="0"/>
        <v>0.003718890472981365</v>
      </c>
      <c r="J44" s="13">
        <f t="shared" si="1"/>
        <v>0.37051115688665737</v>
      </c>
      <c r="K44" s="4">
        <f t="shared" si="2"/>
        <v>8.844902587790346</v>
      </c>
      <c r="L44" s="15">
        <f>K44-K$11</f>
        <v>2.0831003356679965</v>
      </c>
      <c r="M44" s="4">
        <f>(B44-1997)*$R$1+24000/900</f>
        <v>147.59846666666667</v>
      </c>
      <c r="N44" s="4">
        <f t="shared" si="3"/>
        <v>1.4113292520663017</v>
      </c>
    </row>
    <row r="45" spans="1:14" ht="15">
      <c r="A45" t="s">
        <v>0</v>
      </c>
      <c r="B45" s="1">
        <v>2008</v>
      </c>
      <c r="C45">
        <v>5</v>
      </c>
      <c r="D45" t="s">
        <v>1</v>
      </c>
      <c r="E45" s="5">
        <v>327.7419595104526</v>
      </c>
      <c r="F45" s="4">
        <v>9.844999999999999</v>
      </c>
      <c r="G45" s="4">
        <f>F45*E45</f>
        <v>3226.6195913804054</v>
      </c>
      <c r="H45" s="4">
        <v>15.807386180000002</v>
      </c>
      <c r="I45" s="13">
        <f t="shared" si="0"/>
        <v>0.0037346158552907707</v>
      </c>
      <c r="J45" s="13">
        <f t="shared" si="1"/>
        <v>0.3720720393914554</v>
      </c>
      <c r="K45" s="4">
        <f t="shared" si="2"/>
        <v>12.00534931705332</v>
      </c>
      <c r="L45" s="15">
        <f>K45-K$12</f>
        <v>2.613622114141581</v>
      </c>
      <c r="M45" s="4">
        <f>(B45-1997)*$R$1+24000/900</f>
        <v>147.59846666666667</v>
      </c>
      <c r="N45" s="4">
        <f t="shared" si="3"/>
        <v>1.7707650852797348</v>
      </c>
    </row>
    <row r="46" spans="1:14" ht="15">
      <c r="A46" t="s">
        <v>0</v>
      </c>
      <c r="B46" s="1">
        <v>2008</v>
      </c>
      <c r="C46">
        <v>6</v>
      </c>
      <c r="D46" t="s">
        <v>1</v>
      </c>
      <c r="E46" s="5">
        <v>313.7297383944866</v>
      </c>
      <c r="F46" s="4">
        <v>9.68</v>
      </c>
      <c r="G46" s="4">
        <f>F46*E46</f>
        <v>3036.9038676586306</v>
      </c>
      <c r="H46" s="4">
        <v>14.35312446</v>
      </c>
      <c r="I46" s="13">
        <f t="shared" si="0"/>
        <v>0.0037292692620771897</v>
      </c>
      <c r="J46" s="13">
        <f t="shared" si="1"/>
        <v>0.371541348477252</v>
      </c>
      <c r="K46" s="4">
        <f t="shared" si="2"/>
        <v>11.283353581856698</v>
      </c>
      <c r="L46" s="15">
        <f>K46-K$13</f>
        <v>3.3541386028931894</v>
      </c>
      <c r="M46" s="4">
        <f>(B46-1997)*$R$1+24000/900</f>
        <v>147.59846666666667</v>
      </c>
      <c r="N46" s="4">
        <f t="shared" si="3"/>
        <v>2.2724752354427276</v>
      </c>
    </row>
    <row r="47" spans="5:12" ht="15">
      <c r="E47" s="6"/>
      <c r="F47" s="4"/>
      <c r="G47" s="4"/>
      <c r="L47" s="15"/>
    </row>
    <row r="48" spans="5:12" ht="15">
      <c r="E48" s="6"/>
      <c r="F48" s="4"/>
      <c r="G48" s="4"/>
      <c r="L48" s="15"/>
    </row>
    <row r="49" spans="5:12" ht="15">
      <c r="E49" s="6"/>
      <c r="F49" s="4"/>
      <c r="G49" s="4"/>
      <c r="L49" s="15"/>
    </row>
    <row r="50" spans="5:7" ht="15">
      <c r="E50" s="6"/>
      <c r="F50" s="3"/>
      <c r="G50" s="4"/>
    </row>
    <row r="51" spans="5:7" ht="15">
      <c r="E51" s="6"/>
      <c r="F51" s="3"/>
      <c r="G51" s="4"/>
    </row>
    <row r="52" spans="5:7" ht="15">
      <c r="E52" s="6"/>
      <c r="F52" s="3"/>
      <c r="G52" s="4"/>
    </row>
    <row r="53" spans="1:14" ht="15">
      <c r="A53" s="7"/>
      <c r="B53" s="7"/>
      <c r="C53" s="7"/>
      <c r="D53" s="7"/>
      <c r="E53" s="6"/>
      <c r="F53" s="8"/>
      <c r="G53" s="4"/>
      <c r="H53" s="9"/>
      <c r="I53" s="14"/>
      <c r="J53" s="14"/>
      <c r="K53" s="9"/>
      <c r="L53" s="16"/>
      <c r="M53" s="9"/>
      <c r="N53" s="9"/>
    </row>
    <row r="54" spans="1:14" ht="15">
      <c r="A54" s="7"/>
      <c r="B54" s="7"/>
      <c r="C54" s="7"/>
      <c r="D54" s="7"/>
      <c r="E54" s="6"/>
      <c r="F54" s="8"/>
      <c r="G54" s="4"/>
      <c r="H54" s="9"/>
      <c r="I54" s="14"/>
      <c r="J54" s="14"/>
      <c r="K54" s="9"/>
      <c r="L54" s="16"/>
      <c r="M54" s="9"/>
      <c r="N54" s="9"/>
    </row>
    <row r="55" spans="1:14" ht="15">
      <c r="A55" s="7"/>
      <c r="B55" s="7"/>
      <c r="C55" s="7"/>
      <c r="D55" s="7"/>
      <c r="E55" s="6"/>
      <c r="F55" s="8"/>
      <c r="G55" s="4"/>
      <c r="H55" s="9"/>
      <c r="I55" s="14"/>
      <c r="J55" s="14"/>
      <c r="K55" s="9"/>
      <c r="L55" s="16"/>
      <c r="M55" s="9"/>
      <c r="N55" s="9"/>
    </row>
    <row r="56" spans="1:14" ht="15">
      <c r="A56" s="7"/>
      <c r="B56" s="7"/>
      <c r="C56" s="7"/>
      <c r="D56" s="7"/>
      <c r="E56" s="6"/>
      <c r="F56" s="8"/>
      <c r="G56" s="4"/>
      <c r="H56" s="9"/>
      <c r="I56" s="14"/>
      <c r="J56" s="14"/>
      <c r="K56" s="9"/>
      <c r="L56" s="16"/>
      <c r="M56" s="9"/>
      <c r="N56" s="9"/>
    </row>
    <row r="57" spans="1:14" ht="15">
      <c r="A57" s="7"/>
      <c r="B57" s="7"/>
      <c r="C57" s="7"/>
      <c r="D57" s="7"/>
      <c r="E57" s="6"/>
      <c r="F57" s="8"/>
      <c r="G57" s="4"/>
      <c r="H57" s="9"/>
      <c r="I57" s="14"/>
      <c r="J57" s="14"/>
      <c r="K57" s="9"/>
      <c r="L57" s="16"/>
      <c r="M57" s="9"/>
      <c r="N57" s="9"/>
    </row>
    <row r="58" spans="1:14" ht="15">
      <c r="A58" s="7"/>
      <c r="B58" s="7"/>
      <c r="C58" s="7"/>
      <c r="D58" s="7"/>
      <c r="E58" s="6"/>
      <c r="F58" s="8"/>
      <c r="G58" s="4"/>
      <c r="H58" s="9"/>
      <c r="I58" s="14"/>
      <c r="J58" s="14"/>
      <c r="K58" s="9"/>
      <c r="L58" s="16"/>
      <c r="M58" s="9"/>
      <c r="N58" s="9"/>
    </row>
    <row r="59" spans="1:14" ht="15">
      <c r="A59" s="7"/>
      <c r="B59" s="7"/>
      <c r="C59" s="7"/>
      <c r="D59" s="7"/>
      <c r="E59" s="6"/>
      <c r="F59" s="8"/>
      <c r="G59" s="4"/>
      <c r="H59" s="9"/>
      <c r="I59" s="14"/>
      <c r="J59" s="14"/>
      <c r="K59" s="9"/>
      <c r="L59" s="16"/>
      <c r="M59" s="9"/>
      <c r="N59" s="9"/>
    </row>
    <row r="60" spans="1:14" ht="15">
      <c r="A60" s="7"/>
      <c r="B60" s="7"/>
      <c r="C60" s="7"/>
      <c r="D60" s="7"/>
      <c r="E60" s="6"/>
      <c r="F60" s="8"/>
      <c r="G60" s="4"/>
      <c r="H60" s="9"/>
      <c r="I60" s="14"/>
      <c r="J60" s="14"/>
      <c r="K60" s="9"/>
      <c r="L60" s="16"/>
      <c r="M60" s="9"/>
      <c r="N60" s="9"/>
    </row>
    <row r="61" spans="1:14" ht="15">
      <c r="A61" s="7"/>
      <c r="B61" s="7"/>
      <c r="C61" s="7"/>
      <c r="D61" s="7"/>
      <c r="E61" s="6"/>
      <c r="F61" s="8"/>
      <c r="G61" s="4"/>
      <c r="H61" s="9"/>
      <c r="I61" s="14"/>
      <c r="J61" s="14"/>
      <c r="K61" s="9"/>
      <c r="L61" s="16"/>
      <c r="M61" s="9"/>
      <c r="N61" s="9"/>
    </row>
    <row r="62" spans="1:14" ht="15">
      <c r="A62" s="7"/>
      <c r="B62" s="7"/>
      <c r="C62" s="7"/>
      <c r="D62" s="7"/>
      <c r="E62" s="6"/>
      <c r="F62" s="8"/>
      <c r="G62" s="4"/>
      <c r="H62" s="9"/>
      <c r="I62" s="14"/>
      <c r="J62" s="14"/>
      <c r="K62" s="9"/>
      <c r="L62" s="16"/>
      <c r="M62" s="9"/>
      <c r="N62" s="9"/>
    </row>
    <row r="63" spans="1:14" ht="15">
      <c r="A63" s="7"/>
      <c r="B63" s="7"/>
      <c r="C63" s="7"/>
      <c r="D63" s="7"/>
      <c r="E63" s="6"/>
      <c r="F63" s="8"/>
      <c r="G63" s="4"/>
      <c r="H63" s="9"/>
      <c r="I63" s="14"/>
      <c r="J63" s="14"/>
      <c r="K63" s="9"/>
      <c r="L63" s="16"/>
      <c r="M63" s="9"/>
      <c r="N63" s="9"/>
    </row>
    <row r="64" spans="1:14" ht="15">
      <c r="A64" s="7"/>
      <c r="B64" s="7"/>
      <c r="C64" s="7"/>
      <c r="D64" s="7"/>
      <c r="E64" s="6"/>
      <c r="F64" s="8"/>
      <c r="G64" s="4"/>
      <c r="H64" s="9"/>
      <c r="I64" s="14"/>
      <c r="J64" s="14"/>
      <c r="K64" s="9"/>
      <c r="L64" s="16"/>
      <c r="M64" s="9"/>
      <c r="N64" s="9"/>
    </row>
    <row r="65" spans="1:14" ht="15">
      <c r="A65" s="7"/>
      <c r="B65" s="7"/>
      <c r="C65" s="7"/>
      <c r="D65" s="7"/>
      <c r="E65" s="6"/>
      <c r="F65" s="8"/>
      <c r="G65" s="4"/>
      <c r="H65" s="9"/>
      <c r="I65" s="14"/>
      <c r="J65" s="14"/>
      <c r="K65" s="9"/>
      <c r="L65" s="16"/>
      <c r="M65" s="9"/>
      <c r="N65" s="9"/>
    </row>
    <row r="66" spans="1:14" ht="15">
      <c r="A66" s="7"/>
      <c r="B66" s="7"/>
      <c r="C66" s="7"/>
      <c r="D66" s="7"/>
      <c r="E66" s="6"/>
      <c r="F66" s="8"/>
      <c r="G66" s="4"/>
      <c r="H66" s="9"/>
      <c r="I66" s="14"/>
      <c r="J66" s="14"/>
      <c r="K66" s="9"/>
      <c r="L66" s="16"/>
      <c r="M66" s="9"/>
      <c r="N66" s="9"/>
    </row>
    <row r="67" spans="1:14" ht="15">
      <c r="A67" s="7"/>
      <c r="B67" s="7"/>
      <c r="C67" s="7"/>
      <c r="D67" s="7"/>
      <c r="E67" s="6"/>
      <c r="F67" s="8"/>
      <c r="G67" s="4"/>
      <c r="H67" s="9"/>
      <c r="I67" s="14"/>
      <c r="J67" s="14"/>
      <c r="K67" s="9"/>
      <c r="L67" s="16"/>
      <c r="M67" s="9"/>
      <c r="N67" s="9"/>
    </row>
    <row r="68" spans="1:14" ht="15">
      <c r="A68" s="7"/>
      <c r="B68" s="7"/>
      <c r="C68" s="7"/>
      <c r="D68" s="7"/>
      <c r="E68" s="6"/>
      <c r="F68" s="10"/>
      <c r="G68" s="9"/>
      <c r="H68" s="9"/>
      <c r="I68" s="14"/>
      <c r="J68" s="14"/>
      <c r="K68" s="9"/>
      <c r="L68" s="16"/>
      <c r="M68" s="9"/>
      <c r="N68" s="9"/>
    </row>
    <row r="69" spans="1:14" ht="15">
      <c r="A69" s="7"/>
      <c r="B69" s="7"/>
      <c r="C69" s="7"/>
      <c r="D69" s="7"/>
      <c r="E69" s="6"/>
      <c r="F69" s="10"/>
      <c r="G69" s="4"/>
      <c r="H69" s="9"/>
      <c r="I69" s="14"/>
      <c r="J69" s="14"/>
      <c r="K69" s="9"/>
      <c r="L69" s="16"/>
      <c r="M69" s="9"/>
      <c r="N69" s="9"/>
    </row>
    <row r="70" spans="1:14" ht="15">
      <c r="A70" s="7"/>
      <c r="B70" s="7"/>
      <c r="C70" s="7"/>
      <c r="D70" s="7"/>
      <c r="E70" s="6"/>
      <c r="F70" s="10"/>
      <c r="G70" s="4"/>
      <c r="H70" s="9"/>
      <c r="I70" s="14"/>
      <c r="J70" s="14"/>
      <c r="K70" s="9"/>
      <c r="L70" s="16"/>
      <c r="M70" s="9"/>
      <c r="N70" s="9"/>
    </row>
    <row r="71" spans="1:14" ht="15">
      <c r="A71" s="7"/>
      <c r="B71" s="7"/>
      <c r="C71" s="7"/>
      <c r="D71" s="7"/>
      <c r="E71" s="6"/>
      <c r="F71" s="7"/>
      <c r="G71" s="4"/>
      <c r="H71" s="9"/>
      <c r="I71" s="14"/>
      <c r="J71" s="14"/>
      <c r="K71" s="9"/>
      <c r="L71" s="16"/>
      <c r="M71" s="9"/>
      <c r="N71" s="9"/>
    </row>
    <row r="72" spans="1:14" ht="15">
      <c r="A72" s="7"/>
      <c r="B72" s="7"/>
      <c r="C72" s="7"/>
      <c r="D72" s="7"/>
      <c r="E72" s="6"/>
      <c r="F72" s="7"/>
      <c r="G72" s="4"/>
      <c r="H72" s="9"/>
      <c r="I72" s="14"/>
      <c r="J72" s="14"/>
      <c r="K72" s="9"/>
      <c r="L72" s="16"/>
      <c r="M72" s="9"/>
      <c r="N72" s="9"/>
    </row>
    <row r="73" spans="1:14" ht="15">
      <c r="A73" s="7"/>
      <c r="B73" s="7"/>
      <c r="C73" s="7"/>
      <c r="D73" s="7"/>
      <c r="E73" s="6"/>
      <c r="F73" s="7"/>
      <c r="G73" s="4"/>
      <c r="H73" s="9"/>
      <c r="I73" s="14"/>
      <c r="J73" s="14"/>
      <c r="K73" s="9"/>
      <c r="L73" s="16"/>
      <c r="M73" s="9"/>
      <c r="N73" s="9"/>
    </row>
    <row r="74" spans="1:14" ht="15">
      <c r="A74" s="7"/>
      <c r="B74" s="11"/>
      <c r="C74" s="7"/>
      <c r="D74" s="7"/>
      <c r="E74" s="6"/>
      <c r="F74" s="7"/>
      <c r="G74" s="4"/>
      <c r="H74" s="9"/>
      <c r="I74" s="14"/>
      <c r="J74" s="14"/>
      <c r="K74" s="9"/>
      <c r="L74" s="16"/>
      <c r="M74" s="9"/>
      <c r="N74" s="9"/>
    </row>
    <row r="75" spans="1:14" ht="15">
      <c r="A75" s="7"/>
      <c r="B75" s="11"/>
      <c r="C75" s="7"/>
      <c r="D75" s="7"/>
      <c r="E75" s="6"/>
      <c r="F75" s="7"/>
      <c r="G75" s="4"/>
      <c r="H75" s="9"/>
      <c r="I75" s="14"/>
      <c r="J75" s="14"/>
      <c r="K75" s="9"/>
      <c r="L75" s="16"/>
      <c r="M75" s="9"/>
      <c r="N75" s="9"/>
    </row>
    <row r="76" spans="1:14" ht="15">
      <c r="A76" s="7"/>
      <c r="B76" s="11"/>
      <c r="C76" s="7"/>
      <c r="D76" s="7"/>
      <c r="E76" s="6"/>
      <c r="F76" s="7"/>
      <c r="G76" s="4"/>
      <c r="H76" s="9"/>
      <c r="I76" s="14"/>
      <c r="J76" s="14"/>
      <c r="K76" s="9"/>
      <c r="L76" s="16"/>
      <c r="M76" s="9"/>
      <c r="N76" s="9"/>
    </row>
    <row r="77" spans="1:14" ht="15">
      <c r="A77" s="7"/>
      <c r="B77" s="11"/>
      <c r="C77" s="7"/>
      <c r="D77" s="7"/>
      <c r="E77" s="6"/>
      <c r="F77" s="8"/>
      <c r="G77" s="8"/>
      <c r="H77" s="9"/>
      <c r="I77" s="14"/>
      <c r="J77" s="14"/>
      <c r="K77" s="9"/>
      <c r="L77" s="16"/>
      <c r="M77" s="9"/>
      <c r="N77" s="9"/>
    </row>
    <row r="78" spans="1:14" ht="15">
      <c r="A78" s="7"/>
      <c r="B78" s="11"/>
      <c r="C78" s="7"/>
      <c r="D78" s="7"/>
      <c r="E78" s="6"/>
      <c r="F78" s="8"/>
      <c r="G78" s="8"/>
      <c r="H78" s="9"/>
      <c r="I78" s="14"/>
      <c r="J78" s="14"/>
      <c r="K78" s="9"/>
      <c r="L78" s="16"/>
      <c r="M78" s="9"/>
      <c r="N78" s="9"/>
    </row>
    <row r="79" spans="1:14" ht="15">
      <c r="A79" s="7"/>
      <c r="B79" s="11"/>
      <c r="C79" s="7"/>
      <c r="D79" s="7"/>
      <c r="E79" s="6"/>
      <c r="F79" s="8"/>
      <c r="G79" s="8"/>
      <c r="H79" s="9"/>
      <c r="I79" s="14"/>
      <c r="J79" s="14"/>
      <c r="K79" s="9"/>
      <c r="L79" s="16"/>
      <c r="M79" s="9"/>
      <c r="N79" s="9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selection activeCell="O29" sqref="O29:O31"/>
    </sheetView>
  </sheetViews>
  <sheetFormatPr defaultColWidth="9.140625" defaultRowHeight="15"/>
  <cols>
    <col min="5" max="5" width="11.28125" style="0" customWidth="1"/>
    <col min="9" max="9" width="9.140625" style="4" customWidth="1"/>
    <col min="10" max="11" width="9.140625" style="13" customWidth="1"/>
    <col min="12" max="12" width="12.421875" style="4" customWidth="1"/>
    <col min="13" max="15" width="9.140625" style="4" customWidth="1"/>
    <col min="18" max="18" width="16.421875" style="0" customWidth="1"/>
  </cols>
  <sheetData>
    <row r="1" spans="1:20" ht="1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s="4" t="s">
        <v>11</v>
      </c>
      <c r="J1" s="13" t="s">
        <v>12</v>
      </c>
      <c r="K1" s="13" t="s">
        <v>13</v>
      </c>
      <c r="L1" s="4" t="s">
        <v>14</v>
      </c>
      <c r="M1" s="15" t="s">
        <v>15</v>
      </c>
      <c r="N1" s="4" t="s">
        <v>16</v>
      </c>
      <c r="O1" s="4" t="s">
        <v>17</v>
      </c>
      <c r="Q1" t="s">
        <v>18</v>
      </c>
      <c r="S1">
        <v>10.9938</v>
      </c>
      <c r="T1" s="12"/>
    </row>
    <row r="2" spans="1:13" ht="15">
      <c r="A2" t="s">
        <v>0</v>
      </c>
      <c r="B2">
        <v>1995</v>
      </c>
      <c r="C2">
        <v>4</v>
      </c>
      <c r="D2" t="s">
        <v>2</v>
      </c>
      <c r="E2" s="6">
        <v>447.05001660000005</v>
      </c>
      <c r="F2" s="4">
        <v>14.480437903257704</v>
      </c>
      <c r="G2" s="4">
        <f>(F2*E2)/1000</f>
        <v>6.473480005026627</v>
      </c>
      <c r="H2" s="4">
        <f>F2*E2</f>
        <v>6473.480005026627</v>
      </c>
      <c r="I2" s="4">
        <v>-0.11843933854786358</v>
      </c>
      <c r="J2" s="13">
        <f aca="true" t="shared" si="0" ref="J2:J20">(I2/1000+1)*0.0036765</f>
        <v>0.003676064557771829</v>
      </c>
      <c r="K2" s="13">
        <f aca="true" t="shared" si="1" ref="K2:K20">(J2*100)/(1+J2)</f>
        <v>0.36626006015113394</v>
      </c>
      <c r="L2" s="9">
        <f aca="true" t="shared" si="2" ref="L2:L23">H2*(K2/100)</f>
        <v>23.709771760282152</v>
      </c>
      <c r="M2" s="15"/>
    </row>
    <row r="3" spans="1:13" ht="15">
      <c r="A3" t="s">
        <v>0</v>
      </c>
      <c r="B3">
        <v>1995</v>
      </c>
      <c r="C3">
        <v>5</v>
      </c>
      <c r="D3" t="s">
        <v>2</v>
      </c>
      <c r="E3" s="6">
        <v>413.0602802083333</v>
      </c>
      <c r="F3" s="4">
        <v>16.315052965529887</v>
      </c>
      <c r="G3" s="4">
        <f>(F3*E3)/1000</f>
        <v>6.739100349555574</v>
      </c>
      <c r="H3" s="4">
        <f>F3*E3</f>
        <v>6739.100349555574</v>
      </c>
      <c r="I3" s="4">
        <v>0.7421751783294911</v>
      </c>
      <c r="J3" s="13">
        <f t="shared" si="0"/>
        <v>0.003679228607043128</v>
      </c>
      <c r="K3" s="13">
        <f t="shared" si="1"/>
        <v>0.3665741506028124</v>
      </c>
      <c r="L3" s="9">
        <f t="shared" si="2"/>
        <v>24.703799864654506</v>
      </c>
      <c r="M3" s="15"/>
    </row>
    <row r="4" spans="1:13" ht="15">
      <c r="A4" t="s">
        <v>0</v>
      </c>
      <c r="B4">
        <v>1995</v>
      </c>
      <c r="C4">
        <v>6</v>
      </c>
      <c r="D4" t="s">
        <v>2</v>
      </c>
      <c r="E4" s="6">
        <v>452.7067207</v>
      </c>
      <c r="F4" s="4">
        <v>14.937348436874451</v>
      </c>
      <c r="G4" s="4">
        <f>(F4*E4)/1000</f>
        <v>6.762238026810704</v>
      </c>
      <c r="H4" s="4">
        <f>F4*E4</f>
        <v>6762.238026810704</v>
      </c>
      <c r="I4" s="4">
        <v>-0.30221629859420224</v>
      </c>
      <c r="J4" s="13">
        <f t="shared" si="0"/>
        <v>0.0036753889017782184</v>
      </c>
      <c r="K4" s="13">
        <f t="shared" si="1"/>
        <v>0.36619298853186283</v>
      </c>
      <c r="L4" s="9">
        <f t="shared" si="2"/>
        <v>24.76284152201619</v>
      </c>
      <c r="M4" s="15"/>
    </row>
    <row r="5" spans="1:12" ht="15">
      <c r="A5" t="s">
        <v>0</v>
      </c>
      <c r="B5">
        <v>1997</v>
      </c>
      <c r="C5">
        <v>4</v>
      </c>
      <c r="D5" t="s">
        <v>2</v>
      </c>
      <c r="E5" s="6">
        <v>447.05001660000005</v>
      </c>
      <c r="F5" s="4">
        <v>14.480437903257704</v>
      </c>
      <c r="G5" s="4">
        <f>(F5*E5)/1000</f>
        <v>6.473480005026627</v>
      </c>
      <c r="H5" s="4">
        <f>F5*E5</f>
        <v>6473.480005026627</v>
      </c>
      <c r="I5" s="4">
        <v>-0.10868972450000003</v>
      </c>
      <c r="J5" s="13">
        <f t="shared" si="0"/>
        <v>0.003676100402227876</v>
      </c>
      <c r="K5" s="13">
        <f t="shared" si="1"/>
        <v>0.3662636183879104</v>
      </c>
      <c r="L5" s="9">
        <f t="shared" si="2"/>
        <v>23.710002102028405</v>
      </c>
    </row>
    <row r="6" spans="1:12" ht="15">
      <c r="A6" t="s">
        <v>0</v>
      </c>
      <c r="B6">
        <v>1997</v>
      </c>
      <c r="C6">
        <v>5</v>
      </c>
      <c r="D6" t="s">
        <v>2</v>
      </c>
      <c r="E6" s="6">
        <v>413.0602802083333</v>
      </c>
      <c r="F6" s="4">
        <v>16.315052965529887</v>
      </c>
      <c r="G6" s="4">
        <f>(F6*E6)/1000</f>
        <v>6.739100349555574</v>
      </c>
      <c r="H6" s="4">
        <f>F6*E6</f>
        <v>6739.100349555574</v>
      </c>
      <c r="I6" s="4">
        <v>0.9758582029999998</v>
      </c>
      <c r="J6" s="13">
        <f t="shared" si="0"/>
        <v>0.003680087742683329</v>
      </c>
      <c r="K6" s="13">
        <f t="shared" si="1"/>
        <v>0.36665943537447215</v>
      </c>
      <c r="L6" s="9">
        <f t="shared" si="2"/>
        <v>24.70954729099955</v>
      </c>
    </row>
    <row r="7" spans="1:12" ht="15">
      <c r="A7" t="s">
        <v>0</v>
      </c>
      <c r="B7">
        <v>1997</v>
      </c>
      <c r="C7">
        <v>6</v>
      </c>
      <c r="D7" t="s">
        <v>2</v>
      </c>
      <c r="E7" s="6">
        <v>452.7067207</v>
      </c>
      <c r="F7" s="4">
        <v>14.937348436874451</v>
      </c>
      <c r="G7" s="4">
        <f>(F7*E7)/1000</f>
        <v>6.762238026810704</v>
      </c>
      <c r="H7" s="4">
        <f>F7*E7</f>
        <v>6762.238026810704</v>
      </c>
      <c r="I7" s="4">
        <v>0.2732925849999999</v>
      </c>
      <c r="J7" s="13">
        <f t="shared" si="0"/>
        <v>0.0036775047601887525</v>
      </c>
      <c r="K7" s="13">
        <f t="shared" si="1"/>
        <v>0.36640302714241146</v>
      </c>
      <c r="L7" s="9">
        <f t="shared" si="2"/>
        <v>24.77704483280969</v>
      </c>
    </row>
    <row r="8" spans="1:15" ht="15">
      <c r="A8" s="7" t="s">
        <v>0</v>
      </c>
      <c r="B8" s="7">
        <v>1998</v>
      </c>
      <c r="C8" s="7">
        <v>4</v>
      </c>
      <c r="D8" s="7" t="s">
        <v>2</v>
      </c>
      <c r="E8" s="6">
        <v>447.05001660000005</v>
      </c>
      <c r="F8" s="9">
        <v>14.480437903257704</v>
      </c>
      <c r="G8" s="9">
        <f>(F8*E8)/1000</f>
        <v>6.473480005026627</v>
      </c>
      <c r="H8" s="4">
        <f>F8*E8</f>
        <v>6473.480005026627</v>
      </c>
      <c r="I8" s="9">
        <v>104.41430179670007</v>
      </c>
      <c r="J8" s="14">
        <f>(I8/1000+1)*0.0036765</f>
        <v>0.004060379180555568</v>
      </c>
      <c r="K8" s="14">
        <f>(J8*100)/(1+J8)</f>
        <v>0.4043959172922816</v>
      </c>
      <c r="L8" s="9">
        <f t="shared" si="2"/>
        <v>26.17848884705986</v>
      </c>
      <c r="M8" s="16">
        <f>L8-L$5</f>
        <v>2.4684867450314556</v>
      </c>
      <c r="N8" s="9">
        <f>(B8-1997)*$S$1+24000/900</f>
        <v>37.660466666666665</v>
      </c>
      <c r="O8" s="9">
        <f>M8/N8*100</f>
        <v>6.554583528876759</v>
      </c>
    </row>
    <row r="9" spans="1:15" ht="15">
      <c r="A9" s="7" t="s">
        <v>0</v>
      </c>
      <c r="B9" s="7">
        <v>1998</v>
      </c>
      <c r="C9" s="7">
        <v>5</v>
      </c>
      <c r="D9" s="7" t="s">
        <v>2</v>
      </c>
      <c r="E9" s="6">
        <v>413.0602802083333</v>
      </c>
      <c r="F9" s="9">
        <v>16.315052965529887</v>
      </c>
      <c r="G9" s="9">
        <f>(F9*E9)/1000</f>
        <v>6.739100349555574</v>
      </c>
      <c r="H9" s="4">
        <f>F9*E9</f>
        <v>6739.100349555574</v>
      </c>
      <c r="I9" s="9">
        <v>39.56393908812935</v>
      </c>
      <c r="J9" s="14">
        <f t="shared" si="0"/>
        <v>0.003821956822057507</v>
      </c>
      <c r="K9" s="14">
        <f t="shared" si="1"/>
        <v>0.38074050842215307</v>
      </c>
      <c r="L9" s="9">
        <f t="shared" si="2"/>
        <v>25.658484933976986</v>
      </c>
      <c r="M9" s="16">
        <f>L9-L$6</f>
        <v>0.9489376429774374</v>
      </c>
      <c r="N9" s="9">
        <f>(B9-1997)*$S$1+24000/900</f>
        <v>37.660466666666665</v>
      </c>
      <c r="O9" s="9">
        <f>M9/N9*100</f>
        <v>2.519718227011094</v>
      </c>
    </row>
    <row r="10" spans="1:15" ht="15">
      <c r="A10" s="7" t="s">
        <v>0</v>
      </c>
      <c r="B10" s="7">
        <v>1998</v>
      </c>
      <c r="C10" s="7">
        <v>6</v>
      </c>
      <c r="D10" s="7" t="s">
        <v>2</v>
      </c>
      <c r="E10" s="6">
        <v>452.7067207</v>
      </c>
      <c r="F10" s="9">
        <v>14.937348436874451</v>
      </c>
      <c r="G10" s="9">
        <f>(F10*E10)/1000</f>
        <v>6.762238026810704</v>
      </c>
      <c r="H10" s="4">
        <f>F10*E10</f>
        <v>6762.238026810704</v>
      </c>
      <c r="I10" s="9">
        <v>30.719576531614035</v>
      </c>
      <c r="J10" s="14">
        <f t="shared" si="0"/>
        <v>0.003789440523118479</v>
      </c>
      <c r="K10" s="14">
        <f t="shared" si="1"/>
        <v>0.37751348740465296</v>
      </c>
      <c r="L10" s="9">
        <f t="shared" si="2"/>
        <v>25.528360601616676</v>
      </c>
      <c r="M10" s="16">
        <f>L10-L$7</f>
        <v>0.751315768806986</v>
      </c>
      <c r="N10" s="9">
        <f>(B10-1997)*$S$1+24000/900</f>
        <v>37.660466666666665</v>
      </c>
      <c r="O10" s="9">
        <f>M10/N10*100</f>
        <v>1.9949720099246055</v>
      </c>
    </row>
    <row r="11" spans="1:15" ht="15">
      <c r="A11" s="7" t="s">
        <v>0</v>
      </c>
      <c r="B11" s="7">
        <v>1999</v>
      </c>
      <c r="C11" s="7">
        <v>4</v>
      </c>
      <c r="D11" s="7" t="s">
        <v>2</v>
      </c>
      <c r="E11" s="6">
        <v>447.05001660000005</v>
      </c>
      <c r="F11" s="9">
        <v>14.480437903257704</v>
      </c>
      <c r="G11" s="9">
        <f>(F11*E11)/1000</f>
        <v>6.473480005026627</v>
      </c>
      <c r="H11" s="4">
        <f>F11*E11</f>
        <v>6473.480005026627</v>
      </c>
      <c r="I11" s="9">
        <v>21.4450067281723</v>
      </c>
      <c r="J11" s="14">
        <f t="shared" si="0"/>
        <v>0.0037553425672361257</v>
      </c>
      <c r="K11" s="14">
        <f t="shared" si="1"/>
        <v>0.37412927313854627</v>
      </c>
      <c r="L11" s="9">
        <f t="shared" si="2"/>
        <v>24.21918368957525</v>
      </c>
      <c r="M11" s="16">
        <f>L11-L$5</f>
        <v>0.5091815875468448</v>
      </c>
      <c r="N11" s="9">
        <f>(B11-1997)*$S$1+24000/900</f>
        <v>48.65426666666667</v>
      </c>
      <c r="O11" s="9">
        <f aca="true" t="shared" si="3" ref="O11:O22">M11/N11*100</f>
        <v>1.0465301862121954</v>
      </c>
    </row>
    <row r="12" spans="1:15" ht="15">
      <c r="A12" s="7" t="s">
        <v>0</v>
      </c>
      <c r="B12" s="7">
        <v>1999</v>
      </c>
      <c r="C12" s="7">
        <v>5</v>
      </c>
      <c r="D12" s="7" t="s">
        <v>2</v>
      </c>
      <c r="E12" s="6">
        <v>413.0602802083333</v>
      </c>
      <c r="F12" s="9">
        <v>16.315052965529887</v>
      </c>
      <c r="G12" s="9">
        <f>(F12*E12)/1000</f>
        <v>6.739100349555574</v>
      </c>
      <c r="H12" s="4">
        <f>F12*E12</f>
        <v>6739.100349555574</v>
      </c>
      <c r="I12" s="9">
        <v>28.036554864777425</v>
      </c>
      <c r="J12" s="14">
        <f t="shared" si="0"/>
        <v>0.003779576393960354</v>
      </c>
      <c r="K12" s="14">
        <f t="shared" si="1"/>
        <v>0.37653449849401577</v>
      </c>
      <c r="L12" s="9">
        <f t="shared" si="2"/>
        <v>25.375037704207543</v>
      </c>
      <c r="M12" s="16">
        <f>L12-L$6</f>
        <v>0.6654904132079942</v>
      </c>
      <c r="N12" s="9">
        <f>(B12-1997)*$S$1+24000/900</f>
        <v>48.65426666666667</v>
      </c>
      <c r="O12" s="9">
        <f t="shared" si="3"/>
        <v>1.3677945610963769</v>
      </c>
    </row>
    <row r="13" spans="1:15" ht="15">
      <c r="A13" s="7" t="s">
        <v>0</v>
      </c>
      <c r="B13" s="7">
        <v>1999</v>
      </c>
      <c r="C13" s="7">
        <v>6</v>
      </c>
      <c r="D13" s="7" t="s">
        <v>2</v>
      </c>
      <c r="E13" s="6">
        <v>452.7067207</v>
      </c>
      <c r="F13" s="9">
        <v>14.937348436874451</v>
      </c>
      <c r="G13" s="9">
        <f>(F13*E13)/1000</f>
        <v>6.762238026810704</v>
      </c>
      <c r="H13" s="4">
        <f>F13*E13</f>
        <v>6762.238026810704</v>
      </c>
      <c r="I13" s="9">
        <v>35.26382054885228</v>
      </c>
      <c r="J13" s="14">
        <f t="shared" si="0"/>
        <v>0.0038061474362478553</v>
      </c>
      <c r="K13" s="14">
        <f t="shared" si="1"/>
        <v>0.37917156076089736</v>
      </c>
      <c r="L13" s="9">
        <f t="shared" si="2"/>
        <v>25.640483468625053</v>
      </c>
      <c r="M13" s="16">
        <f>L13-L$7</f>
        <v>0.8634386358153634</v>
      </c>
      <c r="N13" s="9">
        <f>(B13-1997)*$S$1+24000/900</f>
        <v>48.65426666666667</v>
      </c>
      <c r="O13" s="9">
        <f t="shared" si="3"/>
        <v>1.7746411465428793</v>
      </c>
    </row>
    <row r="14" spans="1:15" ht="15">
      <c r="A14" s="7" t="s">
        <v>0</v>
      </c>
      <c r="B14" s="7">
        <v>2000</v>
      </c>
      <c r="C14" s="7">
        <v>4</v>
      </c>
      <c r="D14" s="7" t="s">
        <v>2</v>
      </c>
      <c r="E14" s="6">
        <v>447.05001660000005</v>
      </c>
      <c r="F14" s="9">
        <v>14.480437903257704</v>
      </c>
      <c r="G14" s="9">
        <f>(F14*E14)/1000</f>
        <v>6.473480005026627</v>
      </c>
      <c r="H14" s="4">
        <f>F14*E14</f>
        <v>6473.480005026627</v>
      </c>
      <c r="I14" s="9">
        <v>39.31539423779416</v>
      </c>
      <c r="J14" s="14">
        <f t="shared" si="0"/>
        <v>0.0038210430469152504</v>
      </c>
      <c r="K14" s="14">
        <f t="shared" si="1"/>
        <v>0.3806498253231645</v>
      </c>
      <c r="L14" s="9">
        <f t="shared" si="2"/>
        <v>24.641290331463836</v>
      </c>
      <c r="M14" s="16">
        <f>L14-L$5</f>
        <v>0.931288229435431</v>
      </c>
      <c r="N14" s="9">
        <f>(B14-1997)*$S$1+24000/900</f>
        <v>59.648066666666665</v>
      </c>
      <c r="O14" s="9">
        <f t="shared" si="3"/>
        <v>1.5613049701003403</v>
      </c>
    </row>
    <row r="15" spans="1:15" ht="15">
      <c r="A15" s="7" t="s">
        <v>0</v>
      </c>
      <c r="B15" s="7">
        <v>2000</v>
      </c>
      <c r="C15" s="7">
        <v>5</v>
      </c>
      <c r="D15" s="7" t="s">
        <v>2</v>
      </c>
      <c r="E15" s="6">
        <v>413.0602802083333</v>
      </c>
      <c r="F15" s="9">
        <v>16.315052965529887</v>
      </c>
      <c r="G15" s="9">
        <f>(F15*E15)/1000</f>
        <v>6.739100349555574</v>
      </c>
      <c r="H15" s="4">
        <f>F15*E15</f>
        <v>6739.100349555574</v>
      </c>
      <c r="I15" s="9">
        <v>49.226582593041904</v>
      </c>
      <c r="J15" s="14">
        <f t="shared" si="0"/>
        <v>0.003857481530903318</v>
      </c>
      <c r="K15" s="14">
        <f t="shared" si="1"/>
        <v>0.3842658546530509</v>
      </c>
      <c r="L15" s="9">
        <f t="shared" si="2"/>
        <v>25.896061554146467</v>
      </c>
      <c r="M15" s="16">
        <f>L15-L$6</f>
        <v>1.1865142631469183</v>
      </c>
      <c r="N15" s="9">
        <f>(B15-1997)*$S$1+24000/900</f>
        <v>59.648066666666665</v>
      </c>
      <c r="O15" s="9">
        <f t="shared" si="3"/>
        <v>1.989191485077893</v>
      </c>
    </row>
    <row r="16" spans="1:15" ht="15">
      <c r="A16" s="7" t="s">
        <v>0</v>
      </c>
      <c r="B16" s="7">
        <v>2000</v>
      </c>
      <c r="C16" s="7">
        <v>6</v>
      </c>
      <c r="D16" s="7" t="s">
        <v>2</v>
      </c>
      <c r="E16" s="6">
        <v>452.7067207</v>
      </c>
      <c r="F16" s="9">
        <v>14.937348436874451</v>
      </c>
      <c r="G16" s="9">
        <f>(F16*E16)/1000</f>
        <v>6.762238026810704</v>
      </c>
      <c r="H16" s="4">
        <f>F16*E16</f>
        <v>6762.238026810704</v>
      </c>
      <c r="I16" s="9">
        <v>20.979578066515973</v>
      </c>
      <c r="J16" s="14">
        <f t="shared" si="0"/>
        <v>0.0037536314187615466</v>
      </c>
      <c r="K16" s="14">
        <f t="shared" si="1"/>
        <v>0.37395943598788817</v>
      </c>
      <c r="L16" s="9">
        <f t="shared" si="2"/>
        <v>25.288027185219804</v>
      </c>
      <c r="M16" s="16">
        <f>L16-L$7</f>
        <v>0.5109823524101138</v>
      </c>
      <c r="N16" s="9">
        <f>(B16-1997)*$S$1+24000/900</f>
        <v>59.648066666666665</v>
      </c>
      <c r="O16" s="9">
        <f t="shared" si="3"/>
        <v>0.8566620528803625</v>
      </c>
    </row>
    <row r="17" spans="1:15" ht="15">
      <c r="A17" s="7" t="s">
        <v>0</v>
      </c>
      <c r="B17" s="7">
        <v>2001</v>
      </c>
      <c r="C17" s="7">
        <v>4</v>
      </c>
      <c r="D17" s="7" t="s">
        <v>2</v>
      </c>
      <c r="E17" s="6">
        <v>447.05001660000005</v>
      </c>
      <c r="F17" s="9">
        <v>14.480437903257704</v>
      </c>
      <c r="G17" s="9">
        <f>(F17*E17)/1000</f>
        <v>6.473480005026627</v>
      </c>
      <c r="H17" s="4">
        <f>F17*E17</f>
        <v>6473.480005026627</v>
      </c>
      <c r="I17" s="9">
        <v>26.980851479000002</v>
      </c>
      <c r="J17" s="14">
        <f t="shared" si="0"/>
        <v>0.0037756951004625436</v>
      </c>
      <c r="K17" s="14">
        <f t="shared" si="1"/>
        <v>0.3761492850337101</v>
      </c>
      <c r="L17" s="9">
        <f t="shared" si="2"/>
        <v>24.34994875570784</v>
      </c>
      <c r="M17" s="16">
        <f>L17-L$5</f>
        <v>0.6399466536794343</v>
      </c>
      <c r="N17" s="9">
        <f>(B17-1997)*$S$1+24000/900</f>
        <v>70.64186666666667</v>
      </c>
      <c r="O17" s="9">
        <f t="shared" si="3"/>
        <v>0.9059028078902702</v>
      </c>
    </row>
    <row r="18" spans="1:15" ht="15">
      <c r="A18" s="7" t="s">
        <v>0</v>
      </c>
      <c r="B18" s="7">
        <v>2001</v>
      </c>
      <c r="C18" s="7">
        <v>5</v>
      </c>
      <c r="D18" s="7" t="s">
        <v>2</v>
      </c>
      <c r="E18" s="6">
        <v>413.0602802083333</v>
      </c>
      <c r="F18" s="9">
        <v>16.315052965529887</v>
      </c>
      <c r="G18" s="9">
        <f>(F18*E18)/1000</f>
        <v>6.739100349555574</v>
      </c>
      <c r="H18" s="4">
        <f>F18*E18</f>
        <v>6739.100349555574</v>
      </c>
      <c r="I18" s="9">
        <v>27.174107350999996</v>
      </c>
      <c r="J18" s="14">
        <f t="shared" si="0"/>
        <v>0.0037764056056759513</v>
      </c>
      <c r="K18" s="14">
        <f t="shared" si="1"/>
        <v>0.37621980199836225</v>
      </c>
      <c r="L18" s="9">
        <f t="shared" si="2"/>
        <v>25.35382999156892</v>
      </c>
      <c r="M18" s="16">
        <f>L18-L$6</f>
        <v>0.6442827005693701</v>
      </c>
      <c r="N18" s="9">
        <f>(B18-1997)*$S$1+24000/900</f>
        <v>70.64186666666667</v>
      </c>
      <c r="O18" s="9">
        <f t="shared" si="3"/>
        <v>0.9120408774155222</v>
      </c>
    </row>
    <row r="19" spans="1:15" ht="15">
      <c r="A19" s="7" t="s">
        <v>0</v>
      </c>
      <c r="B19" s="7">
        <v>2001</v>
      </c>
      <c r="C19" s="7">
        <v>6</v>
      </c>
      <c r="D19" s="7" t="s">
        <v>2</v>
      </c>
      <c r="E19" s="6">
        <v>452.7067207</v>
      </c>
      <c r="F19" s="9">
        <v>14.937348436874451</v>
      </c>
      <c r="G19" s="9">
        <f>(F19*E19)/1000</f>
        <v>6.762238026810704</v>
      </c>
      <c r="H19" s="4">
        <f>F19*E19</f>
        <v>6762.238026810704</v>
      </c>
      <c r="I19" s="9">
        <v>16.105175973999998</v>
      </c>
      <c r="J19" s="14">
        <f t="shared" si="0"/>
        <v>0.0037357106794684114</v>
      </c>
      <c r="K19" s="14">
        <f t="shared" si="1"/>
        <v>0.37218070849940776</v>
      </c>
      <c r="L19" s="9">
        <f t="shared" si="2"/>
        <v>25.167745398600445</v>
      </c>
      <c r="M19" s="16">
        <f>L19-L$7</f>
        <v>0.3907005657907554</v>
      </c>
      <c r="N19" s="9">
        <f>(B19-1997)*$S$1+24000/900</f>
        <v>70.64186666666667</v>
      </c>
      <c r="O19" s="9">
        <f t="shared" si="3"/>
        <v>0.5530722561938086</v>
      </c>
    </row>
    <row r="20" spans="1:15" ht="15">
      <c r="A20" s="7" t="s">
        <v>0</v>
      </c>
      <c r="B20" s="7">
        <v>2002</v>
      </c>
      <c r="C20" s="7">
        <v>4</v>
      </c>
      <c r="D20" s="7" t="s">
        <v>2</v>
      </c>
      <c r="E20" s="6">
        <v>447.05001660000005</v>
      </c>
      <c r="F20" s="9">
        <v>14.480437903257704</v>
      </c>
      <c r="G20" s="9">
        <f>(F20*E20)/1000</f>
        <v>6.473480005026627</v>
      </c>
      <c r="H20" s="4">
        <f>F20*E20</f>
        <v>6473.480005026627</v>
      </c>
      <c r="I20" s="9">
        <v>7.896834118999999</v>
      </c>
      <c r="J20" s="14">
        <f t="shared" si="0"/>
        <v>0.0037055327106385034</v>
      </c>
      <c r="K20" s="14">
        <f t="shared" si="1"/>
        <v>0.3691852430693717</v>
      </c>
      <c r="L20" s="9">
        <f t="shared" si="2"/>
        <v>23.89913289160473</v>
      </c>
      <c r="M20" s="16">
        <f>L20-L$5</f>
        <v>0.1891307895763248</v>
      </c>
      <c r="N20" s="9">
        <f>(B20-1997)*$S$1+24000/900</f>
        <v>81.63566666666667</v>
      </c>
      <c r="O20" s="9">
        <f t="shared" si="3"/>
        <v>0.23167666450080007</v>
      </c>
    </row>
    <row r="21" spans="1:15" ht="15">
      <c r="A21" s="7" t="s">
        <v>0</v>
      </c>
      <c r="B21" s="7">
        <v>2002</v>
      </c>
      <c r="C21" s="7">
        <v>5</v>
      </c>
      <c r="D21" s="7" t="s">
        <v>2</v>
      </c>
      <c r="E21" s="6">
        <v>413.0602802083333</v>
      </c>
      <c r="F21" s="9">
        <v>16.315052965529887</v>
      </c>
      <c r="G21" s="9">
        <f>(F21*E21)/1000</f>
        <v>6.739100349555574</v>
      </c>
      <c r="H21" s="4">
        <f>F21*E21</f>
        <v>6739.100349555574</v>
      </c>
      <c r="I21" s="9">
        <v>17.788112526</v>
      </c>
      <c r="J21" s="14">
        <f>(I21/1000+1)*0.0036765</f>
        <v>0.0037418979957018392</v>
      </c>
      <c r="K21" s="14">
        <f>(J21*100)/(1+J21)</f>
        <v>0.37279483930816876</v>
      </c>
      <c r="L21" s="9">
        <f t="shared" si="2"/>
        <v>25.12301831894194</v>
      </c>
      <c r="M21" s="16">
        <f>L21-L$6</f>
        <v>0.41347102794239277</v>
      </c>
      <c r="N21" s="9">
        <f>(B21-1997)*$S$1+24000/900</f>
        <v>81.63566666666667</v>
      </c>
      <c r="O21" s="9">
        <f t="shared" si="3"/>
        <v>0.5064833115538463</v>
      </c>
    </row>
    <row r="22" spans="1:15" ht="15">
      <c r="A22" s="7" t="s">
        <v>0</v>
      </c>
      <c r="B22" s="7">
        <v>2002</v>
      </c>
      <c r="C22" s="7">
        <v>6</v>
      </c>
      <c r="D22" s="7" t="s">
        <v>2</v>
      </c>
      <c r="E22" s="6">
        <v>452.7067207</v>
      </c>
      <c r="F22" s="9">
        <v>14.937348436874451</v>
      </c>
      <c r="G22" s="9">
        <f>(F22*E22)/1000</f>
        <v>6.762238026810704</v>
      </c>
      <c r="H22" s="4">
        <f>F22*E22</f>
        <v>6762.238026810704</v>
      </c>
      <c r="I22" s="9">
        <v>20.849003706999994</v>
      </c>
      <c r="J22" s="14">
        <f>(I22/1000+1)*0.0036765</f>
        <v>0.0037531513621287854</v>
      </c>
      <c r="K22" s="14">
        <f>(J22*100)/(1+J22)</f>
        <v>0.3739117886739011</v>
      </c>
      <c r="L22" s="9">
        <f t="shared" si="2"/>
        <v>25.28480516043462</v>
      </c>
      <c r="M22" s="16">
        <f>L22-L$7</f>
        <v>0.5077603276249292</v>
      </c>
      <c r="N22" s="9">
        <f>(B22-1997)*$S$1+24000/900</f>
        <v>81.63566666666667</v>
      </c>
      <c r="O22" s="9">
        <f t="shared" si="3"/>
        <v>0.6219834397852195</v>
      </c>
    </row>
    <row r="23" spans="1:15" ht="15">
      <c r="A23" s="7" t="s">
        <v>0</v>
      </c>
      <c r="B23" s="7">
        <v>2003</v>
      </c>
      <c r="C23" s="7">
        <v>4</v>
      </c>
      <c r="D23" s="7" t="s">
        <v>2</v>
      </c>
      <c r="E23" s="6">
        <v>447.05001660000005</v>
      </c>
      <c r="F23" s="17">
        <v>14.480437903257704</v>
      </c>
      <c r="G23" s="9">
        <f>(F23*E23)/1000</f>
        <v>6.473480005026627</v>
      </c>
      <c r="H23" s="4">
        <f>F23*E23</f>
        <v>6473.480005026627</v>
      </c>
      <c r="I23" s="9"/>
      <c r="J23" s="14"/>
      <c r="K23" s="14"/>
      <c r="L23" s="9"/>
      <c r="M23" s="16"/>
      <c r="N23" s="9"/>
      <c r="O23" s="9"/>
    </row>
    <row r="24" spans="1:15" ht="15">
      <c r="A24" s="7" t="s">
        <v>0</v>
      </c>
      <c r="B24" s="7">
        <v>2003</v>
      </c>
      <c r="C24" s="7">
        <v>5</v>
      </c>
      <c r="D24" s="7" t="s">
        <v>2</v>
      </c>
      <c r="E24" s="6">
        <v>413.0602802083333</v>
      </c>
      <c r="F24" s="17">
        <v>16.315052965529887</v>
      </c>
      <c r="G24" s="9">
        <f>(F24*E24)/1000</f>
        <v>6.739100349555574</v>
      </c>
      <c r="H24" s="4">
        <f>F24*E24</f>
        <v>6739.100349555574</v>
      </c>
      <c r="I24" s="9">
        <v>19.076417925999998</v>
      </c>
      <c r="J24" s="14">
        <f aca="true" t="shared" si="4" ref="J24:J34">(I24/1000+1)*0.0036765</f>
        <v>0.003746634450504939</v>
      </c>
      <c r="K24" s="14">
        <f aca="true" t="shared" si="5" ref="K24:K34">(J24*100)/(1+J24)</f>
        <v>0.3732649577008057</v>
      </c>
      <c r="L24" s="9">
        <f>H24*(K24/100)</f>
        <v>25.154700069183463</v>
      </c>
      <c r="M24" s="16">
        <f>L24-L$6</f>
        <v>0.44515277818391397</v>
      </c>
      <c r="N24" s="9">
        <f>(B24-1997)*$S$1+24000/900</f>
        <v>92.62946666666667</v>
      </c>
      <c r="O24" s="9">
        <f aca="true" t="shared" si="6" ref="O24:O31">M24/N24*100</f>
        <v>0.4805736168014721</v>
      </c>
    </row>
    <row r="25" spans="1:15" ht="15">
      <c r="A25" s="7" t="s">
        <v>0</v>
      </c>
      <c r="B25" s="7">
        <v>2003</v>
      </c>
      <c r="C25" s="7">
        <v>6</v>
      </c>
      <c r="D25" s="7" t="s">
        <v>2</v>
      </c>
      <c r="E25" s="6">
        <v>452.7067207</v>
      </c>
      <c r="F25" s="17">
        <v>14.937348436874451</v>
      </c>
      <c r="G25" s="9">
        <f>(F25*E25)/1000</f>
        <v>6.762238026810704</v>
      </c>
      <c r="H25" s="4">
        <f>F25*E25</f>
        <v>6762.238026810704</v>
      </c>
      <c r="I25" s="9">
        <v>3.566292216999999</v>
      </c>
      <c r="J25" s="14">
        <f t="shared" si="4"/>
        <v>0.0036896114733358</v>
      </c>
      <c r="K25" s="14">
        <f t="shared" si="5"/>
        <v>0.3676048283412784</v>
      </c>
      <c r="L25" s="9">
        <f>H25*(K25/100)</f>
        <v>24.85831349048614</v>
      </c>
      <c r="M25" s="16">
        <f>L25-L$7</f>
        <v>0.08126865767644986</v>
      </c>
      <c r="N25" s="9">
        <f>(B25-1997)*$S$1+24000/900</f>
        <v>92.62946666666667</v>
      </c>
      <c r="O25" s="9">
        <f t="shared" si="6"/>
        <v>0.08773521062028843</v>
      </c>
    </row>
    <row r="26" spans="1:15" ht="15">
      <c r="A26" s="7" t="s">
        <v>0</v>
      </c>
      <c r="B26" s="7">
        <v>2004</v>
      </c>
      <c r="C26" s="7">
        <v>4</v>
      </c>
      <c r="D26" s="7" t="s">
        <v>2</v>
      </c>
      <c r="E26" s="6">
        <v>447.05001660000005</v>
      </c>
      <c r="F26" s="9">
        <v>14.480437903257704</v>
      </c>
      <c r="G26" s="9">
        <f>(F26*E26)/1000</f>
        <v>6.473480005026627</v>
      </c>
      <c r="H26" s="4">
        <f>F26*E26</f>
        <v>6473.480005026627</v>
      </c>
      <c r="I26" s="9">
        <v>8.648137456269788</v>
      </c>
      <c r="J26" s="14">
        <f>(I26/1000+1)*0.0036765</f>
        <v>0.0037082948773579758</v>
      </c>
      <c r="K26" s="14">
        <f>(J26*100)/(1+J26)</f>
        <v>0.3694594232491711</v>
      </c>
      <c r="L26" s="9">
        <f>H26*(K26/100)</f>
        <v>23.916881890721786</v>
      </c>
      <c r="M26" s="16">
        <f>L26-L$5</f>
        <v>0.20687978869338153</v>
      </c>
      <c r="N26" s="9">
        <f>(B26-1997)*$S$1+24000/900</f>
        <v>103.62326666666668</v>
      </c>
      <c r="O26" s="9">
        <f t="shared" si="6"/>
        <v>0.1996460788665044</v>
      </c>
    </row>
    <row r="27" spans="1:15" ht="15">
      <c r="A27" s="7" t="s">
        <v>0</v>
      </c>
      <c r="B27" s="7">
        <v>2004</v>
      </c>
      <c r="C27" s="7">
        <v>5</v>
      </c>
      <c r="D27" s="7" t="s">
        <v>2</v>
      </c>
      <c r="E27" s="6">
        <v>413.0602802083333</v>
      </c>
      <c r="F27" s="9">
        <v>16.315052965529887</v>
      </c>
      <c r="G27" s="9">
        <f>(F27*E27)/1000</f>
        <v>6.739100349555574</v>
      </c>
      <c r="H27" s="4">
        <f>F27*E27</f>
        <v>6739.100349555574</v>
      </c>
      <c r="I27" s="9">
        <v>16.726081616052138</v>
      </c>
      <c r="J27" s="14">
        <f t="shared" si="4"/>
        <v>0.003737993439061416</v>
      </c>
      <c r="K27" s="14">
        <f t="shared" si="5"/>
        <v>0.37240728790728556</v>
      </c>
      <c r="L27" s="9">
        <f>H27*(K27/100)</f>
        <v>25.096900841130314</v>
      </c>
      <c r="M27" s="16">
        <f>L27-L$6</f>
        <v>0.387353550130765</v>
      </c>
      <c r="N27" s="9">
        <f>(B27-1997)*$S$1+24000/900</f>
        <v>103.62326666666668</v>
      </c>
      <c r="O27" s="9">
        <f t="shared" si="6"/>
        <v>0.3738094373889953</v>
      </c>
    </row>
    <row r="28" spans="1:15" ht="15">
      <c r="A28" s="7" t="s">
        <v>0</v>
      </c>
      <c r="B28" s="7">
        <v>2004</v>
      </c>
      <c r="C28" s="7">
        <v>6</v>
      </c>
      <c r="D28" s="7" t="s">
        <v>2</v>
      </c>
      <c r="E28" s="6">
        <v>452.7067207</v>
      </c>
      <c r="F28" s="9">
        <v>14.937348436874451</v>
      </c>
      <c r="G28" s="9">
        <f>(F28*E28)/1000</f>
        <v>6.762238026810704</v>
      </c>
      <c r="H28" s="4">
        <f>F28*E28</f>
        <v>6762.238026810704</v>
      </c>
      <c r="I28" s="9">
        <v>9.014292018830412</v>
      </c>
      <c r="J28" s="14">
        <f t="shared" si="4"/>
        <v>0.00370964104460723</v>
      </c>
      <c r="K28" s="14">
        <f t="shared" si="5"/>
        <v>0.3695930469240521</v>
      </c>
      <c r="L28" s="9">
        <f>H28*(K28/100)</f>
        <v>24.99276156354658</v>
      </c>
      <c r="M28" s="16">
        <f>L28-L$7</f>
        <v>0.21571673073689013</v>
      </c>
      <c r="N28" s="9">
        <f>(B28-1997)*$S$1+24000/900</f>
        <v>103.62326666666668</v>
      </c>
      <c r="O28" s="9">
        <f t="shared" si="6"/>
        <v>0.208174030481787</v>
      </c>
    </row>
    <row r="29" spans="1:15" ht="15">
      <c r="A29" s="7" t="s">
        <v>0</v>
      </c>
      <c r="B29" s="11">
        <v>2007</v>
      </c>
      <c r="C29" s="7">
        <v>4</v>
      </c>
      <c r="D29" s="7" t="s">
        <v>2</v>
      </c>
      <c r="E29" s="6">
        <v>447.05001660000005</v>
      </c>
      <c r="F29" s="9">
        <v>14.480437903257704</v>
      </c>
      <c r="G29" s="9">
        <f>(F29*E29)/1000</f>
        <v>6.473480005026627</v>
      </c>
      <c r="H29" s="4">
        <f>F29*E29</f>
        <v>6473.480005026627</v>
      </c>
      <c r="I29" s="9">
        <v>7.5849064</v>
      </c>
      <c r="J29" s="14">
        <f t="shared" si="4"/>
        <v>0.0037043859083796</v>
      </c>
      <c r="K29" s="14">
        <f t="shared" si="5"/>
        <v>0.36907140791529275</v>
      </c>
      <c r="L29" s="9">
        <f>H29*(K29/100)</f>
        <v>23.891763795666737</v>
      </c>
      <c r="M29" s="16">
        <f>L29-L$5</f>
        <v>0.1817616936383324</v>
      </c>
      <c r="N29" s="9">
        <f>(B29-1997)*$S$1+24000/900</f>
        <v>136.60466666666667</v>
      </c>
      <c r="O29" s="9">
        <f t="shared" si="6"/>
        <v>0.13305672351725345</v>
      </c>
    </row>
    <row r="30" spans="1:15" ht="15">
      <c r="A30" s="7" t="s">
        <v>0</v>
      </c>
      <c r="B30" s="11">
        <v>2007</v>
      </c>
      <c r="C30" s="7">
        <v>5</v>
      </c>
      <c r="D30" s="7" t="s">
        <v>2</v>
      </c>
      <c r="E30" s="6">
        <v>413.0602802083333</v>
      </c>
      <c r="F30" s="9">
        <v>16.315052965529887</v>
      </c>
      <c r="G30" s="9">
        <f>(F30*E30)/1000</f>
        <v>6.739100349555574</v>
      </c>
      <c r="H30" s="4">
        <f>F30*E30</f>
        <v>6739.100349555574</v>
      </c>
      <c r="I30" s="9">
        <v>22.502591100000004</v>
      </c>
      <c r="J30" s="14">
        <f t="shared" si="4"/>
        <v>0.0037592307761791506</v>
      </c>
      <c r="K30" s="14">
        <f t="shared" si="5"/>
        <v>0.37451518859480293</v>
      </c>
      <c r="L30" s="9">
        <f>H30*(K30/100)</f>
        <v>25.238954383731084</v>
      </c>
      <c r="M30" s="16">
        <f>L30-L$6</f>
        <v>0.5294070927315353</v>
      </c>
      <c r="N30" s="9">
        <f>(B30-1997)*$S$1+24000/900</f>
        <v>136.60466666666667</v>
      </c>
      <c r="O30" s="9">
        <f t="shared" si="6"/>
        <v>0.38754685740228634</v>
      </c>
    </row>
    <row r="31" spans="1:15" ht="15">
      <c r="A31" s="7" t="s">
        <v>0</v>
      </c>
      <c r="B31" s="11">
        <v>2007</v>
      </c>
      <c r="C31" s="7">
        <v>6</v>
      </c>
      <c r="D31" s="7" t="s">
        <v>2</v>
      </c>
      <c r="E31" s="6">
        <v>452.7067207</v>
      </c>
      <c r="F31" s="9">
        <v>14.937348436874451</v>
      </c>
      <c r="G31" s="9">
        <f>(F31*E31)/1000</f>
        <v>6.762238026810704</v>
      </c>
      <c r="H31" s="4">
        <f>F31*E31</f>
        <v>6762.238026810704</v>
      </c>
      <c r="I31" s="9">
        <v>8.2250216</v>
      </c>
      <c r="J31" s="14">
        <f t="shared" si="4"/>
        <v>0.0037067392919123998</v>
      </c>
      <c r="K31" s="14">
        <f t="shared" si="5"/>
        <v>0.36930501179332553</v>
      </c>
      <c r="L31" s="9">
        <f>H31*(K31/100)</f>
        <v>24.973283942406013</v>
      </c>
      <c r="M31" s="16">
        <f>L31-L$7</f>
        <v>0.1962391095963234</v>
      </c>
      <c r="N31" s="9">
        <f>(B31-1997)*$S$1+24000/900</f>
        <v>136.60466666666667</v>
      </c>
      <c r="O31" s="9">
        <f t="shared" si="6"/>
        <v>0.14365476259692694</v>
      </c>
    </row>
    <row r="32" spans="1:15" ht="15">
      <c r="A32" s="7"/>
      <c r="B32" s="11"/>
      <c r="C32" s="7"/>
      <c r="D32" s="7"/>
      <c r="E32" s="6"/>
      <c r="F32" s="8"/>
      <c r="G32" s="9"/>
      <c r="H32" s="8"/>
      <c r="I32" s="9"/>
      <c r="J32" s="14"/>
      <c r="K32" s="14"/>
      <c r="L32" s="9"/>
      <c r="M32" s="16"/>
      <c r="N32" s="9"/>
      <c r="O32" s="9"/>
    </row>
    <row r="33" spans="1:15" ht="15">
      <c r="A33" s="7"/>
      <c r="B33" s="11"/>
      <c r="C33" s="7"/>
      <c r="D33" s="7"/>
      <c r="E33" s="6"/>
      <c r="F33" s="8"/>
      <c r="G33" s="9"/>
      <c r="H33" s="8"/>
      <c r="I33" s="9"/>
      <c r="J33" s="14"/>
      <c r="K33" s="14"/>
      <c r="L33" s="9"/>
      <c r="M33" s="16"/>
      <c r="N33" s="9"/>
      <c r="O33" s="9"/>
    </row>
    <row r="34" spans="1:15" ht="15">
      <c r="A34" s="7"/>
      <c r="B34" s="11"/>
      <c r="C34" s="7"/>
      <c r="D34" s="7"/>
      <c r="E34" s="6"/>
      <c r="F34" s="8"/>
      <c r="G34" s="9"/>
      <c r="H34" s="8"/>
      <c r="I34" s="9"/>
      <c r="J34" s="14"/>
      <c r="K34" s="14"/>
      <c r="L34" s="9"/>
      <c r="M34" s="16"/>
      <c r="N34" s="9"/>
      <c r="O34" s="9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atalhelm</dc:creator>
  <cp:keywords/>
  <dc:description/>
  <cp:lastModifiedBy>atalhelm</cp:lastModifiedBy>
  <dcterms:created xsi:type="dcterms:W3CDTF">2011-02-16T19:06:05Z</dcterms:created>
  <dcterms:modified xsi:type="dcterms:W3CDTF">2011-02-16T19:53:05Z</dcterms:modified>
  <cp:category/>
  <cp:version/>
  <cp:contentType/>
  <cp:contentStatus/>
</cp:coreProperties>
</file>